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e177612368f46c2" /></Relationships>
</file>

<file path=xl/workbook.xml><?xml version="1.0" encoding="utf-8"?>
<x:workbook xmlns:x="http://schemas.openxmlformats.org/spreadsheetml/2006/main">
  <x:sheets>
    <x:sheet xmlns:r="http://schemas.openxmlformats.org/officeDocument/2006/relationships" name="Cover" sheetId="1" r:id="R4088b434cf6843d7"/>
    <x:sheet xmlns:r="http://schemas.openxmlformats.org/officeDocument/2006/relationships" name="Inputs" sheetId="2" r:id="Ra6b5fd0162c74a07"/>
    <x:sheet xmlns:r="http://schemas.openxmlformats.org/officeDocument/2006/relationships" name="Customer Relationships" sheetId="3" r:id="R8c654bb21a3840fc"/>
    <x:sheet xmlns:r="http://schemas.openxmlformats.org/officeDocument/2006/relationships" name="Trade Name" sheetId="4" r:id="Rb67bebc07ea84931"/>
    <x:sheet xmlns:r="http://schemas.openxmlformats.org/officeDocument/2006/relationships" name="PPA Summary" sheetId="5" r:id="R88ae809e0ee144bc"/>
    <x:sheet xmlns:r="http://schemas.openxmlformats.org/officeDocument/2006/relationships" name="Checks" sheetId="6" r:id="R66e5043d200a4d9b"/>
    <x:sheet xmlns:r="http://schemas.openxmlformats.org/officeDocument/2006/relationships" name="Sources &amp; Notes" sheetId="7" r:id="Re655f72b627c41ca"/>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yyyy-mm-dd"/>
    <x:numFmt numFmtId="201" formatCode="$#,##0.0;[Red]($#,##0.0);-"/>
    <x:numFmt numFmtId="202" formatCode="0.0%;[Red](0.0%);-"/>
    <x:numFmt numFmtId="203" formatCode="#,##0"/>
    <x:numFmt numFmtId="204" formatCode="0.000x"/>
  </x:numFmts>
  <x:fonts count="11">
    <x:font>
      <x:sz val="11"/>
      <x:name val="Carlito"/>
    </x:font>
    <x:font>
      <x:sz val="10"/>
      <x:color rgb="FF000000"/>
      <x:name val="Aptos"/>
    </x:font>
    <x:font>
      <x:b/>
      <x:sz val="18"/>
      <x:color rgb="FFFFFFFF"/>
      <x:name val="Aptos"/>
    </x:font>
    <x:font>
      <x:i/>
      <x:sz val="10"/>
      <x:color rgb="FF595959"/>
      <x:name val="Carlito"/>
    </x:font>
    <x:font>
      <x:b/>
      <x:sz val="11"/>
      <x:color rgb="FFFFFFFF"/>
      <x:name val="Carlito"/>
    </x:font>
    <x:font>
      <x:sz val="11"/>
      <x:color rgb="FF595959"/>
      <x:name val="Carlito"/>
    </x:font>
    <x:font>
      <x:sz val="10"/>
      <x:color rgb="FF000000"/>
      <x:name val="Carlito"/>
    </x:font>
    <x:font>
      <x:b/>
      <x:sz val="11"/>
      <x:color rgb="FF17365D"/>
      <x:name val="Carlito"/>
    </x:font>
    <x:font>
      <x:sz val="11"/>
      <x:color rgb="FF0000FF"/>
      <x:name val="Carlito"/>
    </x:font>
    <x:font>
      <x:sz val="11"/>
      <x:color rgb="FF008000"/>
      <x:name val="Carlito"/>
    </x:font>
    <x:font>
      <x:b/>
      <x:sz val="11"/>
      <x:color rgb="FF000000"/>
      <x:name val="Carlito"/>
    </x:font>
  </x:fonts>
  <x:fills count="9">
    <x:fill>
      <x:patternFill patternType="none"/>
    </x:fill>
    <x:fill>
      <x:patternFill patternType="gray125"/>
    </x:fill>
    <x:fill>
      <x:patternFill patternType="solid">
        <x:fgColor rgb="FF17365D"/>
      </x:patternFill>
    </x:fill>
    <x:fill>
      <x:patternFill patternType="solid">
        <x:fgColor rgb="FFF2F2F2"/>
      </x:patternFill>
    </x:fill>
    <x:fill>
      <x:patternFill patternType="solid">
        <x:fgColor rgb="FF1F4E78"/>
      </x:patternFill>
    </x:fill>
    <x:fill>
      <x:patternFill patternType="solid">
        <x:fgColor rgb="FFF8FAFC"/>
      </x:patternFill>
    </x:fill>
    <x:fill>
      <x:patternFill patternType="solid">
        <x:fgColor rgb="FFD9EAF7"/>
      </x:patternFill>
    </x:fill>
    <x:fill>
      <x:patternFill patternType="solid">
        <x:fgColor rgb="FFFFF2CC"/>
      </x:patternFill>
    </x:fill>
    <x:fill>
      <x:patternFill patternType="solid">
        <x:fgColor rgb="FFEAF3F8"/>
      </x:patternFill>
    </x:fill>
  </x:fills>
  <x:borders count="16">
    <x:border/>
    <x:border>
      <x:right style="thin">
        <x:color rgb="FFB4C6E7"/>
      </x:right>
    </x:border>
    <x:border>
      <x:left style="thin">
        <x:color rgb="FFB4C6E7"/>
      </x:left>
    </x:border>
    <x:border>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top style="thin">
        <x:color rgb="FFD9E2F3"/>
      </x:top>
    </x:border>
    <x:border>
      <x:left style="thin">
        <x:color rgb="FFB4C6E7"/>
      </x:left>
      <x:right style="thin">
        <x:color rgb="FFB4C6E7"/>
      </x:right>
    </x:border>
    <x:border>
      <x:left style="thin">
        <x:color rgb="FFD6B656"/>
      </x:left>
      <x:right style="thin">
        <x:color rgb="FFD6B656"/>
      </x:right>
      <x:top style="thin">
        <x:color rgb="FFD6B656"/>
      </x:top>
    </x:border>
    <x:border>
      <x:left style="thin">
        <x:color rgb="FFD6B656"/>
      </x:left>
      <x:right style="thin">
        <x:color rgb="FFD6B656"/>
      </x:right>
    </x:border>
    <x:border>
      <x:left style="thin">
        <x:color rgb="FFD6B656"/>
      </x:left>
      <x:right style="thin">
        <x:color rgb="FFD6B656"/>
      </x:right>
      <x:bottom style="thin">
        <x:color rgb="FFD6B656"/>
      </x:bottom>
    </x:border>
    <x:border>
      <x:top style="thin">
        <x:color rgb="FF17365D"/>
      </x:top>
      <x:bottom style="double">
        <x:color rgb="FF17365D"/>
      </x:bottom>
    </x:border>
    <x:border>
      <x:top style="thin">
        <x:color rgb="FF17365D"/>
      </x:top>
    </x:border>
    <x:border>
      <x:bottom style="double">
        <x:color rgb="FF17365D"/>
      </x:bottom>
    </x:border>
  </x:borders>
  <x:cellStyleXfs count="1">
    <x:xf numFmtId="0" fontId="0" fillId="0" borderId="0"/>
  </x:cellStyleXfs>
  <x:cellXfs count="67">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top" wrapText="1"/>
    </x:xf>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top" wrapText="1"/>
    </x:xf>
    <x:xf numFmtId="0" fontId="0" fillId="6" borderId="0" xfId="0" applyNumberFormat="1" applyFont="1" applyFill="1" applyBorder="1"/>
    <x:xf numFmtId="0" fontId="7" fillId="6" borderId="0" xfId="0" applyNumberFormat="1" applyFont="1" applyFill="1" applyBorder="1"/>
    <x:xf numFmtId="0" fontId="7" fillId="6" borderId="1" xfId="0" applyNumberFormat="1" applyFont="1" applyFill="1" applyBorder="1"/>
    <x:xf numFmtId="0" fontId="7" fillId="6" borderId="2" xfId="0" applyNumberFormat="1" applyFont="1" applyFill="1" applyBorder="1"/>
    <x:xf numFmtId="0" fontId="7" fillId="6" borderId="1" xfId="0" applyNumberFormat="1" applyFont="1" applyFill="1" applyBorder="1" applyAlignment="1">
      <x:alignment wrapText="1"/>
    </x:xf>
    <x:xf numFmtId="0" fontId="7" fillId="6" borderId="2" xfId="0" applyNumberFormat="1" applyFont="1" applyFill="1" applyBorder="1" applyAlignment="1">
      <x:alignment wrapText="1"/>
    </x:xf>
    <x:xf numFmtId="0" fontId="7" fillId="6" borderId="1" xfId="0" applyNumberFormat="1" applyFont="1" applyFill="1" applyBorder="1" applyAlignment="1">
      <x:alignment horizontal="center" wrapText="1"/>
    </x:xf>
    <x:xf numFmtId="0" fontId="7" fillId="6" borderId="2" xfId="0" applyNumberFormat="1" applyFont="1" applyFill="1" applyBorder="1" applyAlignment="1">
      <x:alignment horizontal="center" wrapText="1"/>
    </x:xf>
    <x:xf numFmtId="0" fontId="7" fillId="6" borderId="1" xfId="0" applyNumberFormat="1" applyFont="1" applyFill="1" applyBorder="1" applyAlignment="1">
      <x:alignment horizontal="center" vertical="center" wrapText="1"/>
    </x:xf>
    <x:xf numFmtId="0" fontId="7" fillId="6" borderId="2" xfId="0" applyNumberFormat="1" applyFont="1" applyFill="1" applyBorder="1" applyAlignment="1">
      <x:alignment horizontal="center" vertical="center" wrapText="1"/>
    </x:xf>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8" fillId="0" borderId="0" xfId="0" applyNumberFormat="1" applyFont="1" applyFill="1" applyBorder="1"/>
    <x:xf numFmtId="0" fontId="8" fillId="7" borderId="0" xfId="0" applyNumberFormat="1" applyFont="1" applyFill="1" applyBorder="1"/>
    <x:xf numFmtId="0" fontId="9" fillId="0" borderId="0" xfId="0" applyNumberFormat="1" applyFont="1" applyFill="1" applyBorder="1"/>
    <x:xf numFmtId="0" fontId="0" fillId="0" borderId="0" xfId="0" applyNumberFormat="1" applyFont="1" applyFill="1" applyBorder="1" applyAlignment="1">
      <x:alignment wrapText="1"/>
    </x:xf>
    <x:xf numFmtId="0" fontId="0" fillId="5" borderId="0" xfId="0" applyNumberFormat="1" applyFont="1" applyFill="1" applyBorder="1" applyAlignment="1">
      <x:alignment wrapText="1"/>
    </x:xf>
    <x:xf numFmtId="0" fontId="7" fillId="6" borderId="9" xfId="0" applyNumberFormat="1" applyFont="1" applyFill="1" applyBorder="1"/>
    <x:xf numFmtId="0" fontId="7" fillId="6" borderId="9" xfId="0" applyNumberFormat="1" applyFont="1" applyFill="1" applyBorder="1" applyAlignment="1">
      <x:alignment wrapText="1"/>
    </x:xf>
    <x:xf numFmtId="0" fontId="7" fillId="6" borderId="9" xfId="0" applyNumberFormat="1" applyFont="1" applyFill="1" applyBorder="1" applyAlignment="1">
      <x:alignment horizontal="center" wrapText="1"/>
    </x:xf>
    <x:xf numFmtId="0" fontId="7" fillId="6" borderId="9" xfId="0" applyNumberFormat="1" applyFont="1" applyFill="1" applyBorder="1" applyAlignment="1">
      <x:alignment horizontal="center" vertical="center" wrapText="1"/>
    </x:xf>
    <x:xf numFmtId="0" fontId="0" fillId="7" borderId="0" xfId="0" applyNumberFormat="1" applyFont="1" applyFill="1" applyBorder="1"/>
    <x:xf numFmtId="0" fontId="8" fillId="7" borderId="10" xfId="0" applyNumberFormat="1" applyFont="1" applyFill="1" applyBorder="1"/>
    <x:xf numFmtId="0" fontId="8" fillId="7" borderId="11" xfId="0" applyNumberFormat="1" applyFont="1" applyFill="1" applyBorder="1"/>
    <x:xf numFmtId="0" fontId="8" fillId="7" borderId="12" xfId="0" applyNumberFormat="1" applyFont="1" applyFill="1" applyBorder="1"/>
    <x:xf numFmtId="200" fontId="8" fillId="7" borderId="10" xfId="0" applyNumberFormat="1" applyFont="1" applyFill="1" applyBorder="1"/>
    <x:xf numFmtId="201" fontId="8" fillId="7" borderId="11" xfId="0" applyNumberFormat="1" applyFont="1" applyFill="1" applyBorder="1"/>
    <x:xf numFmtId="202" fontId="8" fillId="7" borderId="11" xfId="0" applyNumberFormat="1" applyFont="1" applyFill="1" applyBorder="1"/>
    <x:xf numFmtId="201" fontId="8" fillId="7" borderId="10" xfId="0" applyNumberFormat="1" applyFont="1" applyFill="1" applyBorder="1"/>
    <x:xf numFmtId="201" fontId="8" fillId="7" borderId="12" xfId="0" applyNumberFormat="1" applyFont="1" applyFill="1" applyBorder="1"/>
    <x:xf numFmtId="203" fontId="8" fillId="7" borderId="11" xfId="0" applyNumberFormat="1" applyFont="1" applyFill="1" applyBorder="1"/>
    <x:xf numFmtId="201" fontId="9" fillId="0" borderId="0" xfId="0" applyNumberFormat="1" applyFont="1" applyFill="1" applyBorder="1"/>
    <x:xf numFmtId="202" fontId="9" fillId="0" borderId="0" xfId="0" applyNumberFormat="1" applyFont="1" applyFill="1" applyBorder="1"/>
    <x:xf numFmtId="0" fontId="0" fillId="8" borderId="0" xfId="0" applyNumberFormat="1" applyFont="1" applyFill="1" applyBorder="1"/>
    <x:xf numFmtId="0" fontId="10" fillId="8" borderId="0" xfId="0" applyNumberFormat="1" applyFont="1" applyFill="1" applyBorder="1"/>
    <x:xf numFmtId="0" fontId="10" fillId="8" borderId="13" xfId="0" applyNumberFormat="1" applyFont="1" applyFill="1" applyBorder="1"/>
    <x:xf numFmtId="201" fontId="10" fillId="8" borderId="13" xfId="0" applyNumberFormat="1" applyFont="1" applyFill="1" applyBorder="1"/>
    <x:xf numFmtId="201" fontId="0" fillId="0" borderId="0" xfId="0" applyNumberFormat="1" applyFont="1" applyFill="1" applyBorder="1"/>
    <x:xf numFmtId="204" fontId="0" fillId="0" borderId="0" xfId="0" applyNumberFormat="1" applyFont="1" applyFill="1" applyBorder="1"/>
    <x:xf numFmtId="0" fontId="10" fillId="8" borderId="14" xfId="0" applyNumberFormat="1" applyFont="1" applyFill="1" applyBorder="1"/>
    <x:xf numFmtId="0" fontId="10" fillId="8" borderId="15" xfId="0" applyNumberFormat="1" applyFont="1" applyFill="1" applyBorder="1"/>
    <x:xf numFmtId="201" fontId="10" fillId="8" borderId="14" xfId="0" applyNumberFormat="1" applyFont="1" applyFill="1" applyBorder="1"/>
    <x:xf numFmtId="201" fontId="10" fillId="8" borderId="0" xfId="0" applyNumberFormat="1" applyFont="1" applyFill="1" applyBorder="1"/>
    <x:xf numFmtId="201" fontId="10" fillId="8" borderId="15" xfId="0" applyNumberFormat="1" applyFont="1" applyFill="1" applyBorder="1"/>
    <x:xf numFmtId="201" fontId="0" fillId="0" borderId="0" xfId="0" applyNumberFormat="1" applyFont="1" applyFill="1" applyBorder="1" applyAlignment="1">
      <x:alignment wrapText="1"/>
    </x:xf>
    <x:xf numFmtId="0" fontId="10" fillId="8" borderId="13" xfId="0" applyNumberFormat="1" applyFont="1" applyFill="1" applyBorder="1" applyAlignment="1">
      <x:alignment wrapText="1"/>
    </x:xf>
  </x:cellXfs>
  <x:cellStyles count="1">
    <x:cellStyle name="Normal" xfId="0"/>
  </x:cellStyles>
  <x:dxfs count="2">
    <x:dxf>
      <x:font>
        <x:b/>
        <x:color rgb="FF006100"/>
      </x:font>
      <x:fill>
        <x:patternFill patternType="solid">
          <x:bgColor rgb="FFE2F0D9"/>
        </x:patternFill>
      </x:fill>
    </x:dxf>
    <x:dxf>
      <x:font>
        <x:b/>
        <x:color rgb="FF9C0006"/>
      </x:font>
      <x:fill>
        <x:patternFill patternType="solid">
          <x:bgColor rgb="FFFFC7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88706ae97f14b11" /><Relationship Type="http://schemas.openxmlformats.org/officeDocument/2006/relationships/theme" Target="/xl/theme/theme1.xml" Id="R594ab57d5fe94575" /><Relationship Type="http://schemas.openxmlformats.org/officeDocument/2006/relationships/sharedStrings" Target="/xl/sharedStrings.xml" Id="R9794b8055dac4d11" /><Relationship Type="http://schemas.openxmlformats.org/officeDocument/2006/relationships/worksheet" Target="/xl/worksheets/sheet1.xml" Id="R4088b434cf6843d7" /><Relationship Type="http://schemas.openxmlformats.org/officeDocument/2006/relationships/worksheet" Target="/xl/worksheets/sheet2.xml" Id="Ra6b5fd0162c74a07" /><Relationship Type="http://schemas.openxmlformats.org/officeDocument/2006/relationships/worksheet" Target="/xl/worksheets/sheet3.xml" Id="R8c654bb21a3840fc" /><Relationship Type="http://schemas.openxmlformats.org/officeDocument/2006/relationships/worksheet" Target="/xl/worksheets/sheet4.xml" Id="Rb67bebc07ea84931" /><Relationship Type="http://schemas.openxmlformats.org/officeDocument/2006/relationships/worksheet" Target="/xl/worksheets/sheet5.xml" Id="R88ae809e0ee144bc" /><Relationship Type="http://schemas.openxmlformats.org/officeDocument/2006/relationships/worksheet" Target="/xl/worksheets/sheet6.xml" Id="R66e5043d200a4d9b" /><Relationship Type="http://schemas.openxmlformats.org/officeDocument/2006/relationships/worksheet" Target="/xl/worksheets/sheet7.xml" Id="Re655f72b627c41c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6" hidden="0" customWidth="1"/>
    <x:col min="2" max="2" width="72"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0" customHeight="1">
      <x:c r="A1" s="4" t="str">
        <x:v>Purchase Price Allocation (PPA) Template</x:v>
      </x:c>
      <x:c r="B1" s="4"/>
      <x:c r="C1" s="4"/>
      <x:c r="D1" s="4"/>
      <x:c r="E1" s="4"/>
      <x:c r="F1" s="4"/>
      <x:c r="G1" s="4"/>
      <x:c r="H1" s="4"/>
    </x:row>
    <x:row r="2" ht="30" customHeight="1">
      <x:c r="A2" s="7" t="str">
        <x:v>Public-use template • illustrative data only • USD millions unless stated otherwise</x:v>
      </x:c>
      <x:c r="B2" s="7"/>
      <x:c r="C2" s="7"/>
      <x:c r="D2" s="7"/>
      <x:c r="E2" s="7"/>
      <x:c r="F2" s="7"/>
      <x:c r="G2" s="7"/>
      <x:c r="H2" s="7"/>
    </x:row>
    <x:row r="4" ht="21" customHeight="1">
      <x:c r="A4" s="9" t="str">
        <x:v>MODEL PURPOSE</x:v>
      </x:c>
      <x:c r="B4" s="9"/>
      <x:c r="C4" s="9"/>
      <x:c r="D4" s="9"/>
      <x:c r="E4" s="9"/>
      <x:c r="F4" s="9"/>
      <x:c r="G4" s="9"/>
      <x:c r="H4" s="9"/>
    </x:row>
    <x:row r="5">
      <x:c r="A5" s="13" t="str">
        <x:v>A transparent, audit-friendly illustrative workbook for allocating transaction consideration to identifiable net assets, estimating selected intangible assets and deriving goodwill under a simplified IFRS 3 / ASC 805 framework.</x:v>
      </x:c>
      <x:c r="B5" s="13"/>
      <x:c r="C5" s="13"/>
      <x:c r="D5" s="13"/>
      <x:c r="E5" s="13"/>
      <x:c r="F5" s="13"/>
      <x:c r="G5" s="13"/>
      <x:c r="H5" s="13"/>
    </x:row>
    <x:row r="6">
      <x:c r="A6" s="13"/>
      <x:c r="B6" s="13"/>
      <x:c r="C6" s="13"/>
      <x:c r="D6" s="13"/>
      <x:c r="E6" s="13"/>
      <x:c r="F6" s="13"/>
      <x:c r="G6" s="13"/>
      <x:c r="H6" s="13"/>
    </x:row>
    <x:row r="7">
      <x:c r="A7" s="13"/>
      <x:c r="B7" s="13"/>
      <x:c r="C7" s="13"/>
      <x:c r="D7" s="13"/>
      <x:c r="E7" s="13"/>
      <x:c r="F7" s="13"/>
      <x:c r="G7" s="13"/>
      <x:c r="H7" s="13"/>
    </x:row>
    <x:row r="9" ht="21" customHeight="1">
      <x:c r="A9" s="9" t="str">
        <x:v>HOW TO USE</x:v>
      </x:c>
      <x:c r="B9" s="9"/>
      <x:c r="C9" s="9"/>
      <x:c r="D9" s="9"/>
      <x:c r="E9" s="9"/>
      <x:c r="F9" s="9"/>
      <x:c r="G9" s="9"/>
      <x:c r="H9" s="9"/>
    </x:row>
    <x:row r="10">
      <x:c r="A10" s="16" t="str">
        <x:v>1. Replace blue-font, yellow-fill assumptions with your own inputs.
2. Review linked calculations (green font) and formula outputs (black font).
3. Check the Checks sheet before relying on results.
4. Update valuation date, currency, accounting framework and supporting assumptions.
5. This educational template is not accounting, tax, legal, investment or valuation advice.</x:v>
      </x:c>
      <x:c r="B10" s="16"/>
      <x:c r="C10" s="16"/>
      <x:c r="D10" s="16"/>
      <x:c r="E10" s="16"/>
      <x:c r="F10" s="16"/>
      <x:c r="G10" s="16"/>
      <x:c r="H10" s="16"/>
    </x:row>
    <x:row r="11">
      <x:c r="A11" s="16"/>
      <x:c r="B11" s="16"/>
      <x:c r="C11" s="16"/>
      <x:c r="D11" s="16"/>
      <x:c r="E11" s="16"/>
      <x:c r="F11" s="16"/>
      <x:c r="G11" s="16"/>
      <x:c r="H11" s="16"/>
    </x:row>
    <x:row r="12">
      <x:c r="A12" s="16"/>
      <x:c r="B12" s="16"/>
      <x:c r="C12" s="16"/>
      <x:c r="D12" s="16"/>
      <x:c r="E12" s="16"/>
      <x:c r="F12" s="16"/>
      <x:c r="G12" s="16"/>
      <x:c r="H12" s="16"/>
    </x:row>
    <x:row r="13">
      <x:c r="A13" s="16"/>
      <x:c r="B13" s="16"/>
      <x:c r="C13" s="16"/>
      <x:c r="D13" s="16"/>
      <x:c r="E13" s="16"/>
      <x:c r="F13" s="16"/>
      <x:c r="G13" s="16"/>
      <x:c r="H13" s="16"/>
    </x:row>
    <x:row r="14">
      <x:c r="A14" s="16"/>
      <x:c r="B14" s="16"/>
      <x:c r="C14" s="16"/>
      <x:c r="D14" s="16"/>
      <x:c r="E14" s="16"/>
      <x:c r="F14" s="16"/>
      <x:c r="G14" s="16"/>
      <x:c r="H14" s="16"/>
    </x:row>
    <x:row r="16" ht="21" customHeight="1">
      <x:c r="A16" s="9" t="str">
        <x:v>WORKBOOK MAP</x:v>
      </x:c>
      <x:c r="B16" s="9"/>
      <x:c r="C16" s="9"/>
      <x:c r="D16" s="9"/>
      <x:c r="E16" s="9"/>
      <x:c r="F16" s="9"/>
      <x:c r="G16" s="9"/>
      <x:c r="H16" s="9"/>
    </x:row>
    <x:row r="17">
      <x:c r="A17" s="25" t="str">
        <x:v>Worksheet</x:v>
      </x:c>
      <x:c r="B17" s="26" t="str">
        <x:v>Purpose</x:v>
      </x:c>
    </x:row>
    <x:row r="18">
      <x:c r="A18" s="27" t="str">
        <x:v>Cover</x:v>
      </x:c>
      <x:c r="B18" s="28" t="str">
        <x:v>Instructions, legend and disclaimer</x:v>
      </x:c>
    </x:row>
    <x:row r="19">
      <x:c r="A19" s="29" t="str">
        <x:v>Inputs</x:v>
      </x:c>
      <x:c r="B19" s="30" t="str">
        <x:v>Transaction, balance-sheet and valuation assumptions</x:v>
      </x:c>
    </x:row>
    <x:row r="20">
      <x:c r="A20" s="29" t="str">
        <x:v>Customer Relationships</x:v>
      </x:c>
      <x:c r="B20" s="30" t="str">
        <x:v>Illustrative MPEEM valuation</x:v>
      </x:c>
    </x:row>
    <x:row r="21">
      <x:c r="A21" s="29" t="str">
        <x:v>Trade Name</x:v>
      </x:c>
      <x:c r="B21" s="30" t="str">
        <x:v>Illustrative relief-from-royalty valuation</x:v>
      </x:c>
    </x:row>
    <x:row r="22">
      <x:c r="A22" s="29" t="str">
        <x:v>PPA Summary</x:v>
      </x:c>
      <x:c r="B22" s="30" t="str">
        <x:v>Consideration, identifiable net assets, deferred tax and goodwill</x:v>
      </x:c>
    </x:row>
    <x:row r="23">
      <x:c r="A23" s="29" t="str">
        <x:v>Checks</x:v>
      </x:c>
      <x:c r="B23" s="30" t="str">
        <x:v>Tie-outs and model-status controls</x:v>
      </x:c>
    </x:row>
    <x:row r="24">
      <x:c r="A24" s="31" t="str">
        <x:v>Sources &amp; Notes</x:v>
      </x:c>
      <x:c r="B24" s="32" t="str">
        <x:v>Standards links, conventions and limitations</x:v>
      </x:c>
    </x:row>
    <x:row r="26" ht="21" customHeight="1">
      <x:c r="A26" s="9" t="str">
        <x:v>FORMAT LEGEND</x:v>
      </x:c>
      <x:c r="B26" s="9"/>
      <x:c r="C26" s="9"/>
      <x:c r="D26" s="9"/>
      <x:c r="E26" s="9"/>
      <x:c r="F26" s="9"/>
      <x:c r="G26" s="9"/>
      <x:c r="H26" s="9"/>
    </x:row>
    <x:row r="27">
      <x:c r="A27" s="25" t="str">
        <x:v>Style</x:v>
      </x:c>
      <x:c r="B27" s="26" t="str">
        <x:v>Meaning</x:v>
      </x:c>
    </x:row>
    <x:row r="28">
      <x:c r="A28" s="34" t="str">
        <x:v>Blue font / yellow fill</x:v>
      </x:c>
      <x:c r="B28" t="str">
        <x:v>Editable input</x:v>
      </x:c>
    </x:row>
    <x:row r="29">
      <x:c r="A29" s="35" t="str">
        <x:v>Green font</x:v>
      </x:c>
      <x:c r="B29" t="str">
        <x:v>Linked from another worksheet</x:v>
      </x:c>
    </x:row>
    <x:row r="30">
      <x:c r="A30" t="str">
        <x:v>Black font</x:v>
      </x:c>
      <x:c r="B30" t="str">
        <x:v>Formula or calculation</x:v>
      </x:c>
    </x:row>
    <x:row r="32" ht="21" customHeight="1">
      <x:c r="A32" s="9" t="str">
        <x:v>VERSION &amp; DISCLAIMER</x:v>
      </x:c>
      <x:c r="B32" s="9"/>
      <x:c r="C32" s="9"/>
      <x:c r="D32" s="9"/>
      <x:c r="E32" s="9"/>
      <x:c r="F32" s="9"/>
      <x:c r="G32" s="9"/>
      <x:c r="H32" s="9"/>
    </x:row>
    <x:row r="33">
      <x:c r="A33" s="36" t="str">
        <x:v>Version</x:v>
      </x:c>
      <x:c r="B33" s="37" t="str">
        <x:v>1.0</x:v>
      </x:c>
    </x:row>
    <x:row r="34">
      <x:c r="A34" s="36" t="str">
        <x:v>Prepared for</x:v>
      </x:c>
      <x:c r="B34" s="37" t="str">
        <x:v>Public portfolio demonstration</x:v>
      </x:c>
    </x:row>
    <x:row r="35">
      <x:c r="A35" s="36" t="str">
        <x:v>Prepared by</x:v>
      </x:c>
      <x:c r="B35" s="37" t="str">
        <x:v>Shahmeer Afroze, CBV, CFA, ACCA</x:v>
      </x:c>
    </x:row>
    <x:row r="36">
      <x:c r="A36" s="36" t="str">
        <x:v>Disclaimer</x:v>
      </x:c>
      <x:c r="B36" s="37" t="str">
        <x:v>Hypothetical data; users are responsible for independent review and professional judgment.</x:v>
      </x:c>
    </x:row>
  </x:sheetData>
  <x:mergeCells>
    <x:mergeCell ref="A1:H1"/>
    <x:mergeCell ref="A2:H2"/>
    <x:mergeCell ref="A4:H4"/>
    <x:mergeCell ref="A5:H7"/>
    <x:mergeCell ref="A9:H9"/>
    <x:mergeCell ref="A10:H14"/>
    <x:mergeCell ref="A16:H16"/>
    <x:mergeCell ref="A26:H26"/>
    <x:mergeCell ref="A32:H3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4" hidden="0" customWidth="1"/>
    <x:col min="2" max="2" width="18" hidden="0" customWidth="1"/>
    <x:col min="3" max="3" width="16" hidden="0" customWidth="1"/>
    <x:col min="4" max="4" width="50" hidden="0" customWidth="1"/>
    <x:col min="5" max="5" width="4" hidden="0" customWidth="1"/>
    <x:col min="6" max="6" width="4" hidden="0" customWidth="1"/>
  </x:cols>
  <x:sheetData>
    <x:row r="1" ht="30" customHeight="1">
      <x:c r="A1" s="4" t="str">
        <x:v>PPA Inputs</x:v>
      </x:c>
      <x:c r="B1" s="4"/>
      <x:c r="C1" s="4"/>
      <x:c r="D1" s="4"/>
      <x:c r="E1" s="4"/>
      <x:c r="F1" s="4"/>
      <x:c r="G1" s="1"/>
      <x:c r="H1" s="1"/>
    </x:row>
    <x:row r="2" ht="30" customHeight="1">
      <x:c r="A2" s="7" t="str">
        <x:v>Enter transaction and valuation assumptions in blue-font cells. All figures are hypothetical and in USD millions.</x:v>
      </x:c>
      <x:c r="B2" s="7"/>
      <x:c r="C2" s="7"/>
      <x:c r="D2" s="7"/>
      <x:c r="E2" s="7"/>
      <x:c r="F2" s="7"/>
    </x:row>
    <x:row r="4" ht="21" customHeight="1">
      <x:c r="A4" s="9" t="str">
        <x:v>TRANSACTION ASSUMPTIONS</x:v>
      </x:c>
      <x:c r="B4" s="9"/>
      <x:c r="C4" s="9"/>
      <x:c r="D4" s="9"/>
      <x:c r="E4" s="9"/>
      <x:c r="F4" s="9"/>
    </x:row>
    <x:row r="5">
      <x:c r="A5" s="25" t="str">
        <x:v>Input</x:v>
      </x:c>
      <x:c r="B5" s="41" t="str">
        <x:v>Value</x:v>
      </x:c>
      <x:c r="C5" s="26" t="str">
        <x:v>Notes</x:v>
      </x:c>
    </x:row>
    <x:row r="6">
      <x:c r="A6" t="str">
        <x:v>Valuation date</x:v>
      </x:c>
      <x:c r="B6" s="46" t="n">
        <x:v>46203</x:v>
      </x:c>
      <x:c r="C6" t="str">
        <x:v>Illustrative closing date</x:v>
      </x:c>
    </x:row>
    <x:row r="7">
      <x:c r="A7" t="str">
        <x:v>Cash consideration</x:v>
      </x:c>
      <x:c r="B7" s="47" t="n">
        <x:v>125</x:v>
      </x:c>
      <x:c r="C7" t="str">
        <x:v>Upfront purchase price</x:v>
      </x:c>
    </x:row>
    <x:row r="8">
      <x:c r="A8" t="str">
        <x:v>Deferred consideration</x:v>
      </x:c>
      <x:c r="B8" s="47" t="n">
        <x:v>5</x:v>
      </x:c>
      <x:c r="C8" t="str">
        <x:v>Present value at closing</x:v>
      </x:c>
    </x:row>
    <x:row r="9">
      <x:c r="A9" t="str">
        <x:v>Non-controlling interest</x:v>
      </x:c>
      <x:c r="B9" s="47" t="n">
        <x:v>0</x:v>
      </x:c>
      <x:c r="C9" t="str">
        <x:v>Measured at fair value</x:v>
      </x:c>
    </x:row>
    <x:row r="10">
      <x:c r="A10" t="str">
        <x:v>Previously held interest</x:v>
      </x:c>
      <x:c r="B10" s="47" t="n">
        <x:v>0</x:v>
      </x:c>
      <x:c r="C10" t="str">
        <x:v>Fair value at acquisition</x:v>
      </x:c>
    </x:row>
    <x:row r="11">
      <x:c r="A11" t="str">
        <x:v>Tax rate</x:v>
      </x:c>
      <x:c r="B11" s="48" t="n">
        <x:v>0.25</x:v>
      </x:c>
      <x:c r="C11" t="str">
        <x:v>Blended statutory rate</x:v>
      </x:c>
    </x:row>
    <x:row r="12">
      <x:c r="A12" t="str">
        <x:v>WACC</x:v>
      </x:c>
      <x:c r="B12" s="48" t="n">
        <x:v>0.11</x:v>
      </x:c>
      <x:c r="C12" t="str">
        <x:v>Discount rate for operating assets</x:v>
      </x:c>
    </x:row>
    <x:row r="13">
      <x:c r="A13" t="str">
        <x:v>Customer attrition</x:v>
      </x:c>
      <x:c r="B13" s="48" t="n">
        <x:v>0.1</x:v>
      </x:c>
      <x:c r="C13" t="str">
        <x:v>Annual customer attrition</x:v>
      </x:c>
    </x:row>
    <x:row r="14">
      <x:c r="A14" t="str">
        <x:v>Contributory asset charge</x:v>
      </x:c>
      <x:c r="B14" s="48" t="n">
        <x:v>0.03</x:v>
      </x:c>
      <x:c r="C14" t="str">
        <x:v>Percentage of customer revenue</x:v>
      </x:c>
    </x:row>
    <x:row r="15">
      <x:c r="A15" t="str">
        <x:v>Currency / units</x:v>
      </x:c>
      <x:c r="B15" s="45" t="str">
        <x:v>USD millions</x:v>
      </x:c>
      <x:c r="C15" t="str">
        <x:v>Apply consistently throughout</x:v>
      </x:c>
    </x:row>
    <x:row r="17" ht="21" customHeight="1">
      <x:c r="A17" s="9" t="str">
        <x:v>ACQUIRED BALANCE SHEET — FAIR VALUE INPUTS</x:v>
      </x:c>
      <x:c r="B17" s="9"/>
      <x:c r="C17" s="9"/>
      <x:c r="D17" s="9"/>
      <x:c r="E17" s="9"/>
      <x:c r="F17" s="9"/>
    </x:row>
    <x:row r="18">
      <x:c r="A18" s="25" t="str">
        <x:v>Identifiable item</x:v>
      </x:c>
      <x:c r="B18" s="41" t="str">
        <x:v>Fair value</x:v>
      </x:c>
      <x:c r="C18" s="26" t="str">
        <x:v>Classification</x:v>
      </x:c>
    </x:row>
    <x:row r="19">
      <x:c r="A19" t="str">
        <x:v>Cash acquired</x:v>
      </x:c>
      <x:c r="B19" s="49" t="n">
        <x:v>8</x:v>
      </x:c>
      <x:c r="C19" t="str">
        <x:v>Asset</x:v>
      </x:c>
    </x:row>
    <x:row r="20">
      <x:c r="A20" t="str">
        <x:v>Accounts receivable</x:v>
      </x:c>
      <x:c r="B20" s="47" t="n">
        <x:v>18</x:v>
      </x:c>
      <x:c r="C20" t="str">
        <x:v>Asset</x:v>
      </x:c>
    </x:row>
    <x:row r="21">
      <x:c r="A21" t="str">
        <x:v>Inventory</x:v>
      </x:c>
      <x:c r="B21" s="47" t="n">
        <x:v>24</x:v>
      </x:c>
      <x:c r="C21" t="str">
        <x:v>Asset</x:v>
      </x:c>
    </x:row>
    <x:row r="22">
      <x:c r="A22" t="str">
        <x:v>Property, plant &amp; equipment</x:v>
      </x:c>
      <x:c r="B22" s="47" t="n">
        <x:v>46</x:v>
      </x:c>
      <x:c r="C22" t="str">
        <x:v>Asset</x:v>
      </x:c>
    </x:row>
    <x:row r="23">
      <x:c r="A23" t="str">
        <x:v>Other identifiable assets</x:v>
      </x:c>
      <x:c r="B23" s="47" t="n">
        <x:v>6</x:v>
      </x:c>
      <x:c r="C23" t="str">
        <x:v>Asset</x:v>
      </x:c>
    </x:row>
    <x:row r="24">
      <x:c r="A24" t="str">
        <x:v>Accounts payable</x:v>
      </x:c>
      <x:c r="B24" s="47" t="n">
        <x:v>15</x:v>
      </x:c>
      <x:c r="C24" t="str">
        <x:v>Liability</x:v>
      </x:c>
    </x:row>
    <x:row r="25">
      <x:c r="A25" t="str">
        <x:v>Debt assumed</x:v>
      </x:c>
      <x:c r="B25" s="47" t="n">
        <x:v>20</x:v>
      </x:c>
      <x:c r="C25" t="str">
        <x:v>Liability</x:v>
      </x:c>
    </x:row>
    <x:row r="26">
      <x:c r="A26" t="str">
        <x:v>Other liabilities</x:v>
      </x:c>
      <x:c r="B26" s="47" t="n">
        <x:v>9</x:v>
      </x:c>
      <x:c r="C26" t="str">
        <x:v>Liability</x:v>
      </x:c>
    </x:row>
    <x:row r="27">
      <x:c r="A27" t="str">
        <x:v>Existing identifiable intangibles</x:v>
      </x:c>
      <x:c r="B27" s="50" t="n">
        <x:v>2</x:v>
      </x:c>
      <x:c r="C27" t="str">
        <x:v>Asset</x:v>
      </x:c>
    </x:row>
    <x:row r="29" ht="21" customHeight="1">
      <x:c r="A29" s="9" t="str">
        <x:v>INTANGIBLE-ASSET ASSUMPTIONS</x:v>
      </x:c>
      <x:c r="B29" s="9"/>
      <x:c r="C29" s="9"/>
      <x:c r="D29" s="9"/>
      <x:c r="E29" s="9"/>
      <x:c r="F29" s="9"/>
    </x:row>
    <x:row r="30">
      <x:c r="A30" s="25" t="str">
        <x:v>Asset / assumption</x:v>
      </x:c>
      <x:c r="B30" s="41" t="str">
        <x:v>Value</x:v>
      </x:c>
      <x:c r="C30" s="41" t="str">
        <x:v>Format</x:v>
      </x:c>
      <x:c r="D30" s="26" t="str">
        <x:v>Notes</x:v>
      </x:c>
    </x:row>
    <x:row r="31">
      <x:c r="A31" t="str">
        <x:v>Customer-related revenue</x:v>
      </x:c>
      <x:c r="B31" s="49" t="n">
        <x:v>80</x:v>
      </x:c>
      <x:c r="C31" t="str">
        <x:v>$mm</x:v>
      </x:c>
      <x:c r="D31" t="str">
        <x:v>Starting revenue base</x:v>
      </x:c>
    </x:row>
    <x:row r="32">
      <x:c r="A32" t="str">
        <x:v>Customer revenue growth</x:v>
      </x:c>
      <x:c r="B32" s="48" t="n">
        <x:v>0.04</x:v>
      </x:c>
      <x:c r="C32" t="str">
        <x:v>%</x:v>
      </x:c>
      <x:c r="D32" t="str">
        <x:v>Pre-attrition growth</x:v>
      </x:c>
    </x:row>
    <x:row r="33">
      <x:c r="A33" t="str">
        <x:v>Customer EBIT margin</x:v>
      </x:c>
      <x:c r="B33" s="48" t="n">
        <x:v>0.22</x:v>
      </x:c>
      <x:c r="C33" t="str">
        <x:v>%</x:v>
      </x:c>
      <x:c r="D33" t="str">
        <x:v>Margin before contributory charge</x:v>
      </x:c>
    </x:row>
    <x:row r="34">
      <x:c r="A34" t="str">
        <x:v>Customer useful life</x:v>
      </x:c>
      <x:c r="B34" s="51" t="n">
        <x:v>10</x:v>
      </x:c>
      <x:c r="C34" t="str">
        <x:v>years</x:v>
      </x:c>
      <x:c r="D34" t="str">
        <x:v>Projection period</x:v>
      </x:c>
    </x:row>
    <x:row r="35">
      <x:c r="A35" t="str">
        <x:v>Trade-name revenue</x:v>
      </x:c>
      <x:c r="B35" s="47" t="n">
        <x:v>150</x:v>
      </x:c>
      <x:c r="C35" t="str">
        <x:v>$mm</x:v>
      </x:c>
      <x:c r="D35" t="str">
        <x:v>Starting revenue base</x:v>
      </x:c>
    </x:row>
    <x:row r="36">
      <x:c r="A36" t="str">
        <x:v>Trade-name growth</x:v>
      </x:c>
      <x:c r="B36" s="48" t="n">
        <x:v>0.03</x:v>
      </x:c>
      <x:c r="C36" t="str">
        <x:v>%</x:v>
      </x:c>
      <x:c r="D36" t="str">
        <x:v>Annual revenue growth</x:v>
      </x:c>
    </x:row>
    <x:row r="37">
      <x:c r="A37" t="str">
        <x:v>Royalty rate</x:v>
      </x:c>
      <x:c r="B37" s="48" t="n">
        <x:v>0.015</x:v>
      </x:c>
      <x:c r="C37" t="str">
        <x:v>%</x:v>
      </x:c>
      <x:c r="D37" t="str">
        <x:v>Market-participant royalty rate</x:v>
      </x:c>
    </x:row>
    <x:row r="38">
      <x:c r="A38" t="str">
        <x:v>Trade-name WACC</x:v>
      </x:c>
      <x:c r="B38" s="48" t="n">
        <x:v>0.115</x:v>
      </x:c>
      <x:c r="C38" t="str">
        <x:v>%</x:v>
      </x:c>
      <x:c r="D38" t="str">
        <x:v>Asset-specific discount rate</x:v>
      </x:c>
    </x:row>
    <x:row r="39">
      <x:c r="A39" t="str">
        <x:v>Trade-name useful life</x:v>
      </x:c>
      <x:c r="B39" s="51" t="n">
        <x:v>10</x:v>
      </x:c>
      <x:c r="C39" t="str">
        <x:v>years</x:v>
      </x:c>
      <x:c r="D39" t="str">
        <x:v>Projection period</x:v>
      </x:c>
    </x:row>
    <x:row r="40">
      <x:c r="A40" t="str">
        <x:v>Technology / software value</x:v>
      </x:c>
      <x:c r="B40" s="47" t="n">
        <x:v>6</x:v>
      </x:c>
      <x:c r="C40" t="str">
        <x:v>$mm</x:v>
      </x:c>
      <x:c r="D40" t="str">
        <x:v>Illustrative supporting valuation</x:v>
      </x:c>
    </x:row>
    <x:row r="41">
      <x:c r="A41" t="str">
        <x:v>Other intangible value</x:v>
      </x:c>
      <x:c r="B41" s="50" t="n">
        <x:v>3</x:v>
      </x:c>
      <x:c r="C41" t="str">
        <x:v>$mm</x:v>
      </x:c>
      <x:c r="D41" t="str">
        <x:v>Illustrative supporting valuation</x:v>
      </x:c>
    </x:row>
  </x:sheetData>
  <x:mergeCells>
    <x:mergeCell ref="A1:F1"/>
    <x:mergeCell ref="A2:F2"/>
    <x:mergeCell ref="A4:F4"/>
    <x:mergeCell ref="A17:F17"/>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2"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s>
  <x:sheetData>
    <x:row r="1" ht="30" customHeight="1">
      <x:c r="A1" s="4" t="str">
        <x:v>Customer Relationships — MPEEM</x:v>
      </x:c>
      <x:c r="B1" s="4"/>
      <x:c r="C1" s="4"/>
      <x:c r="D1" s="4"/>
      <x:c r="E1" s="4"/>
      <x:c r="F1" s="4"/>
      <x:c r="G1" s="4"/>
      <x:c r="H1" s="4"/>
      <x:c r="I1" s="4"/>
      <x:c r="J1" s="4"/>
      <x:c r="K1" s="4"/>
      <x:c r="L1" s="1"/>
    </x:row>
    <x:row r="2" ht="30" customHeight="1">
      <x:c r="A2" s="7" t="str">
        <x:v>Illustrative multi-period excess earnings method. Revenue is reduced by attrition; contributory asset charges are deducted before tax.</x:v>
      </x:c>
      <x:c r="B2" s="7"/>
      <x:c r="C2" s="7"/>
      <x:c r="D2" s="7"/>
      <x:c r="E2" s="7"/>
      <x:c r="F2" s="7"/>
      <x:c r="G2" s="7"/>
      <x:c r="H2" s="7"/>
      <x:c r="I2" s="7"/>
      <x:c r="J2" s="7"/>
      <x:c r="K2" s="7"/>
    </x:row>
    <x:row r="4" ht="21" customHeight="1">
      <x:c r="A4" s="9" t="str">
        <x:v>LINKED ASSUMPTIONS</x:v>
      </x:c>
      <x:c r="B4" s="9"/>
      <x:c r="C4" s="9"/>
      <x:c r="D4" s="9"/>
      <x:c r="E4" s="9"/>
      <x:c r="F4" s="9"/>
      <x:c r="G4" s="9"/>
      <x:c r="H4" s="9"/>
      <x:c r="I4" s="9"/>
      <x:c r="J4" s="9"/>
      <x:c r="K4" s="9"/>
    </x:row>
    <x:row r="5">
      <x:c r="A5" s="25" t="str">
        <x:v>Assumption</x:v>
      </x:c>
      <x:c r="B5" s="26" t="str">
        <x:v>Value</x:v>
      </x:c>
    </x:row>
    <x:row r="6">
      <x:c r="A6" t="str">
        <x:v>Starting customer revenue</x:v>
      </x:c>
      <x:c r="B6" s="52" t="n">
        <x:f>'Inputs'!B31</x:f>
        <x:v>80</x:v>
      </x:c>
    </x:row>
    <x:row r="7">
      <x:c r="A7" t="str">
        <x:v>Revenue growth</x:v>
      </x:c>
      <x:c r="B7" s="53" t="n">
        <x:f>'Inputs'!B32</x:f>
        <x:v>0.04</x:v>
      </x:c>
    </x:row>
    <x:row r="8">
      <x:c r="A8" t="str">
        <x:v>Attrition</x:v>
      </x:c>
      <x:c r="B8" s="53" t="n">
        <x:f>'Inputs'!B13</x:f>
        <x:v>0.1</x:v>
      </x:c>
    </x:row>
    <x:row r="9">
      <x:c r="A9" t="str">
        <x:v>EBIT margin</x:v>
      </x:c>
      <x:c r="B9" s="53" t="n">
        <x:f>'Inputs'!B33</x:f>
        <x:v>0.22</x:v>
      </x:c>
    </x:row>
    <x:row r="10">
      <x:c r="A10" t="str">
        <x:v>Contributory asset charge</x:v>
      </x:c>
      <x:c r="B10" s="53" t="n">
        <x:f>'Inputs'!B14</x:f>
        <x:v>0.03</x:v>
      </x:c>
    </x:row>
    <x:row r="11">
      <x:c r="A11" t="str">
        <x:v>Tax rate</x:v>
      </x:c>
      <x:c r="B11" s="53" t="n">
        <x:f>'Inputs'!B11</x:f>
        <x:v>0.25</x:v>
      </x:c>
    </x:row>
    <x:row r="13" ht="21" customHeight="1">
      <x:c r="A13" s="9" t="str">
        <x:v>FORECAST &amp; VALUATION</x:v>
      </x:c>
      <x:c r="B13" s="9"/>
      <x:c r="C13" s="9"/>
      <x:c r="D13" s="9"/>
      <x:c r="E13" s="9"/>
      <x:c r="F13" s="9"/>
      <x:c r="G13" s="9"/>
      <x:c r="H13" s="9"/>
      <x:c r="I13" s="9"/>
      <x:c r="J13" s="9"/>
      <x:c r="K13" s="9"/>
    </x:row>
    <x:row r="14">
      <x:c r="A14" s="25" t="str">
        <x:v>Metric</x:v>
      </x:c>
      <x:c r="B14" s="41" t="str">
        <x:v>Year 1</x:v>
      </x:c>
      <x:c r="C14" s="41" t="str">
        <x:v>Year 2</x:v>
      </x:c>
      <x:c r="D14" s="41" t="str">
        <x:v>Year 3</x:v>
      </x:c>
      <x:c r="E14" s="41" t="str">
        <x:v>Year 4</x:v>
      </x:c>
      <x:c r="F14" s="41" t="str">
        <x:v>Year 5</x:v>
      </x:c>
      <x:c r="G14" s="41" t="str">
        <x:v>Year 6</x:v>
      </x:c>
      <x:c r="H14" s="41" t="str">
        <x:v>Year 7</x:v>
      </x:c>
      <x:c r="I14" s="41" t="str">
        <x:v>Year 8</x:v>
      </x:c>
      <x:c r="J14" s="41" t="str">
        <x:v>Year 9</x:v>
      </x:c>
      <x:c r="K14" s="26" t="str">
        <x:v>Year 10</x:v>
      </x:c>
    </x:row>
    <x:row r="15">
      <x:c r="A15" t="str">
        <x:v>Customer revenue</x:v>
      </x:c>
      <x:c r="B15" s="58" t="n">
        <x:f>$B$6*(1+$B$7)*(1-$B$8)</x:f>
        <x:v>74.88000000000001</x:v>
      </x:c>
      <x:c r="C15" s="58" t="n">
        <x:f>B15*(1+$B$7)*(1-$B$8)</x:f>
        <x:v>70.08768</x:v>
      </x:c>
      <x:c r="D15" s="58" t="n">
        <x:f>C15*(1+$B$7)*(1-$B$8)</x:f>
        <x:v>65.60206848</x:v>
      </x:c>
      <x:c r="E15" s="58" t="n">
        <x:f>D15*(1+$B$7)*(1-$B$8)</x:f>
        <x:v>61.40353609728</x:v>
      </x:c>
      <x:c r="F15" s="58" t="n">
        <x:f>E15*(1+$B$7)*(1-$B$8)</x:f>
        <x:v>57.47370978705409</x:v>
      </x:c>
      <x:c r="G15" s="58" t="n">
        <x:f>F15*(1+$B$7)*(1-$B$8)</x:f>
        <x:v>53.79539236068263</x:v>
      </x:c>
      <x:c r="H15" s="58" t="n">
        <x:f>G15*(1+$B$7)*(1-$B$8)</x:f>
        <x:v>50.35248724959894</x:v>
      </x:c>
      <x:c r="I15" s="58" t="n">
        <x:f>H15*(1+$B$7)*(1-$B$8)</x:f>
        <x:v>47.12992806562461</x:v>
      </x:c>
      <x:c r="J15" s="58" t="n">
        <x:f>I15*(1+$B$7)*(1-$B$8)</x:f>
        <x:v>44.11361266942464</x:v>
      </x:c>
      <x:c r="K15" s="58" t="n">
        <x:f>J15*(1+$B$7)*(1-$B$8)</x:f>
        <x:v>41.290341458581466</x:v>
      </x:c>
    </x:row>
    <x:row r="16">
      <x:c r="A16" t="str">
        <x:v>EBIT contribution</x:v>
      </x:c>
      <x:c r="B16" s="58" t="n">
        <x:f>B15*$B$9</x:f>
        <x:v>16.4736</x:v>
      </x:c>
      <x:c r="C16" s="58" t="n">
        <x:f>C15*$B$9</x:f>
        <x:v>15.4192896</x:v>
      </x:c>
      <x:c r="D16" s="58" t="n">
        <x:f>D15*$B$9</x:f>
        <x:v>14.4324550656</x:v>
      </x:c>
      <x:c r="E16" s="58" t="n">
        <x:f>E15*$B$9</x:f>
        <x:v>13.5087779414016</x:v>
      </x:c>
      <x:c r="F16" s="58" t="n">
        <x:f>F15*$B$9</x:f>
        <x:v>12.6442161531519</x:v>
      </x:c>
      <x:c r="G16" s="58" t="n">
        <x:f>G15*$B$9</x:f>
        <x:v>11.834986319350177</x:v>
      </x:c>
      <x:c r="H16" s="58" t="n">
        <x:f>H15*$B$9</x:f>
        <x:v>11.077547194911766</x:v>
      </x:c>
      <x:c r="I16" s="58" t="n">
        <x:f>I15*$B$9</x:f>
        <x:v>10.368584174437414</x:v>
      </x:c>
      <x:c r="J16" s="58" t="n">
        <x:f>J15*$B$9</x:f>
        <x:v>9.70499478727342</x:v>
      </x:c>
      <x:c r="K16" s="58" t="n">
        <x:f>K15*$B$9</x:f>
        <x:v>9.083875120887923</x:v>
      </x:c>
    </x:row>
    <x:row r="17">
      <x:c r="A17" t="str">
        <x:v>Contributory asset charge</x:v>
      </x:c>
      <x:c r="B17" s="58" t="n">
        <x:f>B15*$B$10</x:f>
        <x:v>2.2464000000000004</x:v>
      </x:c>
      <x:c r="C17" s="58" t="n">
        <x:f>C15*$B$10</x:f>
        <x:v>2.1026304000000002</x:v>
      </x:c>
      <x:c r="D17" s="58" t="n">
        <x:f>D15*$B$10</x:f>
        <x:v>1.9680620543999998</x:v>
      </x:c>
      <x:c r="E17" s="58" t="n">
        <x:f>E15*$B$10</x:f>
        <x:v>1.8421060829184</x:v>
      </x:c>
      <x:c r="F17" s="58" t="n">
        <x:f>F15*$B$10</x:f>
        <x:v>1.7242112936116227</x:v>
      </x:c>
      <x:c r="G17" s="58" t="n">
        <x:f>G15*$B$10</x:f>
        <x:v>1.6138617708204788</x:v>
      </x:c>
      <x:c r="H17" s="58" t="n">
        <x:f>H15*$B$10</x:f>
        <x:v>1.510574617487968</x:v>
      </x:c>
      <x:c r="I17" s="58" t="n">
        <x:f>I15*$B$10</x:f>
        <x:v>1.4138978419687382</x:v>
      </x:c>
      <x:c r="J17" s="58" t="n">
        <x:f>J15*$B$10</x:f>
        <x:v>1.3234083800827392</x:v>
      </x:c>
      <x:c r="K17" s="58" t="n">
        <x:f>K15*$B$10</x:f>
        <x:v>1.238710243757444</x:v>
      </x:c>
    </x:row>
    <x:row r="18">
      <x:c r="A18" t="str">
        <x:v>Pre-tax excess earnings</x:v>
      </x:c>
      <x:c r="B18" s="58" t="n">
        <x:f>B16-B17</x:f>
        <x:v>14.2272</x:v>
      </x:c>
      <x:c r="C18" s="58" t="n">
        <x:f>C16-C17</x:f>
        <x:v>13.3166592</x:v>
      </x:c>
      <x:c r="D18" s="58" t="n">
        <x:f>D16-D17</x:f>
        <x:v>12.464393011199999</x:v>
      </x:c>
      <x:c r="E18" s="58" t="n">
        <x:f>E16-E17</x:f>
        <x:v>11.6666718584832</x:v>
      </x:c>
      <x:c r="F18" s="58" t="n">
        <x:f>F16-F17</x:f>
        <x:v>10.920004859540278</x:v>
      </x:c>
      <x:c r="G18" s="58" t="n">
        <x:f>G16-G17</x:f>
        <x:v>10.221124548529698</x:v>
      </x:c>
      <x:c r="H18" s="58" t="n">
        <x:f>H16-H17</x:f>
        <x:v>9.566972577423797</x:v>
      </x:c>
      <x:c r="I18" s="58" t="n">
        <x:f>I16-I17</x:f>
        <x:v>8.954686332468675</x:v>
      </x:c>
      <x:c r="J18" s="58" t="n">
        <x:f>J16-J17</x:f>
        <x:v>8.381586407190682</x:v>
      </x:c>
      <x:c r="K18" s="58" t="n">
        <x:f>K16-K17</x:f>
        <x:v>7.845164877130479</x:v>
      </x:c>
    </x:row>
    <x:row r="19">
      <x:c r="A19" t="str">
        <x:v>Tax expense</x:v>
      </x:c>
      <x:c r="B19" s="58" t="n">
        <x:f>B18*$B$11</x:f>
        <x:v>3.5568</x:v>
      </x:c>
      <x:c r="C19" s="58" t="n">
        <x:f>C18*$B$11</x:f>
        <x:v>3.3291648</x:v>
      </x:c>
      <x:c r="D19" s="58" t="n">
        <x:f>D18*$B$11</x:f>
        <x:v>3.1160982527999996</x:v>
      </x:c>
      <x:c r="E19" s="58" t="n">
        <x:f>E18*$B$11</x:f>
        <x:v>2.9166679646208</x:v>
      </x:c>
      <x:c r="F19" s="58" t="n">
        <x:f>F18*$B$11</x:f>
        <x:v>2.7300012148850694</x:v>
      </x:c>
      <x:c r="G19" s="58" t="n">
        <x:f>G18*$B$11</x:f>
        <x:v>2.5552811371324244</x:v>
      </x:c>
      <x:c r="H19" s="58" t="n">
        <x:f>H18*$B$11</x:f>
        <x:v>2.3917431443559494</x:v>
      </x:c>
      <x:c r="I19" s="58" t="n">
        <x:f>I18*$B$11</x:f>
        <x:v>2.238671583117169</x:v>
      </x:c>
      <x:c r="J19" s="58" t="n">
        <x:f>J18*$B$11</x:f>
        <x:v>2.0953966017976704</x:v>
      </x:c>
      <x:c r="K19" s="58" t="n">
        <x:f>K18*$B$11</x:f>
        <x:v>1.9612912192826197</x:v>
      </x:c>
    </x:row>
    <x:row r="20">
      <x:c r="A20" t="str">
        <x:v>After-tax excess earnings</x:v>
      </x:c>
      <x:c r="B20" s="58" t="n">
        <x:f>B18-B19</x:f>
        <x:v>10.6704</x:v>
      </x:c>
      <x:c r="C20" s="58" t="n">
        <x:f>C18-C19</x:f>
        <x:v>9.9874944</x:v>
      </x:c>
      <x:c r="D20" s="58" t="n">
        <x:f>D18-D19</x:f>
        <x:v>9.348294758399998</x:v>
      </x:c>
      <x:c r="E20" s="58" t="n">
        <x:f>E18-E19</x:f>
        <x:v>8.7500038938624</x:v>
      </x:c>
      <x:c r="F20" s="58" t="n">
        <x:f>F18-F19</x:f>
        <x:v>8.190003644655208</x:v>
      </x:c>
      <x:c r="G20" s="58" t="n">
        <x:f>G18-G19</x:f>
        <x:v>7.665843411397273</x:v>
      </x:c>
      <x:c r="H20" s="58" t="n">
        <x:f>H18-H19</x:f>
        <x:v>7.175229433067848</x:v>
      </x:c>
      <x:c r="I20" s="58" t="n">
        <x:f>I18-I19</x:f>
        <x:v>6.7160147493515066</x:v>
      </x:c>
      <x:c r="J20" s="58" t="n">
        <x:f>J18-J19</x:f>
        <x:v>6.286189805393011</x:v>
      </x:c>
      <x:c r="K20" s="58" t="n">
        <x:f>K18-K19</x:f>
        <x:v>5.883873657847859</x:v>
      </x:c>
    </x:row>
    <x:row r="21">
      <x:c r="A21" t="str">
        <x:v>Discount factor</x:v>
      </x:c>
      <x:c r="B21" s="59" t="n">
        <x:f>1/(1+'Inputs'!$B$12)^1</x:f>
        <x:v>0.9009009009009008</x:v>
      </x:c>
      <x:c r="C21" s="59" t="n">
        <x:f>1/(1+'Inputs'!$B$12)^2</x:f>
        <x:v>0.8116224332440547</x:v>
      </x:c>
      <x:c r="D21" s="59" t="n">
        <x:f>1/(1+'Inputs'!$B$12)^3</x:f>
        <x:v>0.7311913813009502</x:v>
      </x:c>
      <x:c r="E21" s="59" t="n">
        <x:f>1/(1+'Inputs'!$B$12)^4</x:f>
        <x:v>0.6587309741450001</x:v>
      </x:c>
      <x:c r="F21" s="59" t="n">
        <x:f>1/(1+'Inputs'!$B$12)^5</x:f>
        <x:v>0.5934513280585586</x:v>
      </x:c>
      <x:c r="G21" s="59" t="n">
        <x:f>1/(1+'Inputs'!$B$12)^6</x:f>
        <x:v>0.5346408360887914</x:v>
      </x:c>
      <x:c r="H21" s="59" t="n">
        <x:f>1/(1+'Inputs'!$B$12)^7</x:f>
        <x:v>0.4816584108908031</x:v>
      </x:c>
      <x:c r="I21" s="59" t="n">
        <x:f>1/(1+'Inputs'!$B$12)^8</x:f>
        <x:v>0.43392649629802077</x:v>
      </x:c>
      <x:c r="J21" s="59" t="n">
        <x:f>1/(1+'Inputs'!$B$12)^9</x:f>
        <x:v>0.3909247714396583</x:v>
      </x:c>
      <x:c r="K21" s="59" t="n">
        <x:f>1/(1+'Inputs'!$B$12)^10</x:f>
        <x:v>0.3521844787744669</x:v>
      </x:c>
    </x:row>
    <x:row r="22">
      <x:c r="A22" t="str">
        <x:v>Present value</x:v>
      </x:c>
      <x:c r="B22" s="58" t="n">
        <x:f>B20*B21</x:f>
        <x:v>9.612972972972972</x:v>
      </x:c>
      <x:c r="C22" s="58" t="n">
        <x:f>C20*C21</x:f>
        <x:v>8.10607450693937</x:v>
      </x:c>
      <x:c r="D22" s="58" t="n">
        <x:f>D20*D21</x:f>
        <x:v>6.835392557202927</x:v>
      </x:c>
      <x:c r="E22" s="58" t="n">
        <x:f>E20*E21</x:f>
        <x:v>5.763898588776524</x:v>
      </x:c>
      <x:c r="F22" s="58" t="n">
        <x:f>F20*F21</x:f>
        <x:v>4.860368539725068</x:v>
      </x:c>
      <x:c r="G22" s="58" t="n">
        <x:f>G20*G21</x:f>
        <x:v>4.098472930795191</x:v>
      </x:c>
      <x:c r="H22" s="58" t="n">
        <x:f>H20*H21</x:f>
        <x:v>3.4560096065083776</x:v>
      </x:c>
      <x:c r="I22" s="58" t="n">
        <x:f>I20*I21</x:f>
        <x:v>2.9142567492719293</x:v>
      </x:c>
      <x:c r="J22" s="58" t="n">
        <x:f>J20*J21</x:f>
        <x:v>2.457427312899573</x:v>
      </x:c>
      <x:c r="K22" s="58" t="n">
        <x:f>K20*K21</x:f>
        <x:v>2.0722089773639643</x:v>
      </x:c>
    </x:row>
    <x:row r="24">
      <x:c r="A24" s="56" t="str">
        <x:v>Indicated customer relationship value</x:v>
      </x:c>
      <x:c r="B24" s="57" t="n">
        <x:f>SUM(B22:K22)</x:f>
        <x:v>50.177082742455895</x:v>
      </x:c>
    </x:row>
  </x:sheetData>
  <x:mergeCells>
    <x:mergeCell ref="A1:K1"/>
    <x:mergeCell ref="A2:K2"/>
    <x:mergeCell ref="A4:K4"/>
    <x:mergeCell ref="A13:K13"/>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0"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s>
  <x:sheetData>
    <x:row r="1" ht="30" customHeight="1">
      <x:c r="A1" s="4" t="str">
        <x:v>Trade Name — Relief from Royalty</x:v>
      </x:c>
      <x:c r="B1" s="4"/>
      <x:c r="C1" s="4"/>
      <x:c r="D1" s="4"/>
      <x:c r="E1" s="4"/>
      <x:c r="F1" s="4"/>
      <x:c r="G1" s="4"/>
      <x:c r="H1" s="4"/>
      <x:c r="I1" s="4"/>
      <x:c r="J1" s="4"/>
      <x:c r="K1" s="4"/>
      <x:c r="L1" s="1"/>
    </x:row>
    <x:row r="2" ht="30" customHeight="1">
      <x:c r="A2" s="7" t="str">
        <x:v>Illustrative avoided-royalty cash flows discounted at an asset-specific rate.</x:v>
      </x:c>
      <x:c r="B2" s="7"/>
      <x:c r="C2" s="7"/>
      <x:c r="D2" s="7"/>
      <x:c r="E2" s="7"/>
      <x:c r="F2" s="7"/>
      <x:c r="G2" s="7"/>
      <x:c r="H2" s="7"/>
      <x:c r="I2" s="7"/>
      <x:c r="J2" s="7"/>
      <x:c r="K2" s="7"/>
    </x:row>
    <x:row r="4" ht="21" customHeight="1">
      <x:c r="A4" s="9" t="str">
        <x:v>LINKED ASSUMPTIONS</x:v>
      </x:c>
      <x:c r="B4" s="9"/>
      <x:c r="C4" s="9"/>
      <x:c r="D4" s="9"/>
      <x:c r="E4" s="9"/>
      <x:c r="F4" s="9"/>
      <x:c r="G4" s="9"/>
      <x:c r="H4" s="9"/>
      <x:c r="I4" s="9"/>
      <x:c r="J4" s="9"/>
      <x:c r="K4" s="9"/>
    </x:row>
    <x:row r="5">
      <x:c r="A5" s="25" t="str">
        <x:v>Assumption</x:v>
      </x:c>
      <x:c r="B5" s="26" t="str">
        <x:v>Value</x:v>
      </x:c>
    </x:row>
    <x:row r="6">
      <x:c r="A6" t="str">
        <x:v>Starting revenue</x:v>
      </x:c>
      <x:c r="B6" s="52" t="n">
        <x:f>'Inputs'!B35</x:f>
        <x:v>150</x:v>
      </x:c>
    </x:row>
    <x:row r="7">
      <x:c r="A7" t="str">
        <x:v>Revenue growth</x:v>
      </x:c>
      <x:c r="B7" s="53" t="n">
        <x:f>'Inputs'!B36</x:f>
        <x:v>0.03</x:v>
      </x:c>
    </x:row>
    <x:row r="8">
      <x:c r="A8" t="str">
        <x:v>Royalty rate</x:v>
      </x:c>
      <x:c r="B8" s="53" t="n">
        <x:f>'Inputs'!B37</x:f>
        <x:v>0.015</x:v>
      </x:c>
    </x:row>
    <x:row r="9">
      <x:c r="A9" t="str">
        <x:v>Tax rate</x:v>
      </x:c>
      <x:c r="B9" s="53" t="n">
        <x:f>'Inputs'!B11</x:f>
        <x:v>0.25</x:v>
      </x:c>
    </x:row>
    <x:row r="10">
      <x:c r="A10" t="str">
        <x:v>Discount rate</x:v>
      </x:c>
      <x:c r="B10" s="53" t="n">
        <x:f>'Inputs'!B38</x:f>
        <x:v>0.115</x:v>
      </x:c>
    </x:row>
    <x:row r="12" ht="21" customHeight="1">
      <x:c r="A12" s="9" t="str">
        <x:v>FORECAST &amp; VALUATION</x:v>
      </x:c>
      <x:c r="B12" s="9"/>
      <x:c r="C12" s="9"/>
      <x:c r="D12" s="9"/>
      <x:c r="E12" s="9"/>
      <x:c r="F12" s="9"/>
      <x:c r="G12" s="9"/>
      <x:c r="H12" s="9"/>
      <x:c r="I12" s="9"/>
      <x:c r="J12" s="9"/>
      <x:c r="K12" s="9"/>
    </x:row>
    <x:row r="13">
      <x:c r="A13" s="25" t="str">
        <x:v>Metric</x:v>
      </x:c>
      <x:c r="B13" s="41" t="str">
        <x:v>Year 1</x:v>
      </x:c>
      <x:c r="C13" s="41" t="str">
        <x:v>Year 2</x:v>
      </x:c>
      <x:c r="D13" s="41" t="str">
        <x:v>Year 3</x:v>
      </x:c>
      <x:c r="E13" s="41" t="str">
        <x:v>Year 4</x:v>
      </x:c>
      <x:c r="F13" s="41" t="str">
        <x:v>Year 5</x:v>
      </x:c>
      <x:c r="G13" s="41" t="str">
        <x:v>Year 6</x:v>
      </x:c>
      <x:c r="H13" s="41" t="str">
        <x:v>Year 7</x:v>
      </x:c>
      <x:c r="I13" s="41" t="str">
        <x:v>Year 8</x:v>
      </x:c>
      <x:c r="J13" s="41" t="str">
        <x:v>Year 9</x:v>
      </x:c>
      <x:c r="K13" s="26" t="str">
        <x:v>Year 10</x:v>
      </x:c>
    </x:row>
    <x:row r="14">
      <x:c r="A14" t="str">
        <x:v>Revenue</x:v>
      </x:c>
      <x:c r="B14" s="58" t="n">
        <x:f>$B$6*(1+$B$7)</x:f>
        <x:v>154.5</x:v>
      </x:c>
      <x:c r="C14" s="58" t="n">
        <x:f>B14*(1+$B$7)</x:f>
        <x:v>159.135</x:v>
      </x:c>
      <x:c r="D14" s="58" t="n">
        <x:f>C14*(1+$B$7)</x:f>
        <x:v>163.90905</x:v>
      </x:c>
      <x:c r="E14" s="58" t="n">
        <x:f>D14*(1+$B$7)</x:f>
        <x:v>168.8263215</x:v>
      </x:c>
      <x:c r="F14" s="58" t="n">
        <x:f>E14*(1+$B$7)</x:f>
        <x:v>173.891111145</x:v>
      </x:c>
      <x:c r="G14" s="58" t="n">
        <x:f>F14*(1+$B$7)</x:f>
        <x:v>179.10784447935</x:v>
      </x:c>
      <x:c r="H14" s="58" t="n">
        <x:f>G14*(1+$B$7)</x:f>
        <x:v>184.4810798137305</x:v>
      </x:c>
      <x:c r="I14" s="58" t="n">
        <x:f>H14*(1+$B$7)</x:f>
        <x:v>190.0155122081424</x:v>
      </x:c>
      <x:c r="J14" s="58" t="n">
        <x:f>I14*(1+$B$7)</x:f>
        <x:v>195.7159775743867</x:v>
      </x:c>
      <x:c r="K14" s="58" t="n">
        <x:f>J14*(1+$B$7)</x:f>
        <x:v>201.5874569016183</x:v>
      </x:c>
    </x:row>
    <x:row r="15">
      <x:c r="A15" t="str">
        <x:v>Avoided royalty</x:v>
      </x:c>
      <x:c r="B15" s="58" t="n">
        <x:f>B14*$B$8</x:f>
        <x:v>2.3175</x:v>
      </x:c>
      <x:c r="C15" s="58" t="n">
        <x:f>C14*$B$8</x:f>
        <x:v>2.387025</x:v>
      </x:c>
      <x:c r="D15" s="58" t="n">
        <x:f>D14*$B$8</x:f>
        <x:v>2.45863575</x:v>
      </x:c>
      <x:c r="E15" s="58" t="n">
        <x:f>E14*$B$8</x:f>
        <x:v>2.5323948225</x:v>
      </x:c>
      <x:c r="F15" s="58" t="n">
        <x:f>F14*$B$8</x:f>
        <x:v>2.608366667175</x:v>
      </x:c>
      <x:c r="G15" s="58" t="n">
        <x:f>G14*$B$8</x:f>
        <x:v>2.68661766719025</x:v>
      </x:c>
      <x:c r="H15" s="58" t="n">
        <x:f>H14*$B$8</x:f>
        <x:v>2.7672161972059572</x:v>
      </x:c>
      <x:c r="I15" s="58" t="n">
        <x:f>I14*$B$8</x:f>
        <x:v>2.850232683122136</x:v>
      </x:c>
      <x:c r="J15" s="58" t="n">
        <x:f>J14*$B$8</x:f>
        <x:v>2.9357396636158004</x:v>
      </x:c>
      <x:c r="K15" s="58" t="n">
        <x:f>K14*$B$8</x:f>
        <x:v>3.0238118535242746</x:v>
      </x:c>
    </x:row>
    <x:row r="16">
      <x:c r="A16" t="str">
        <x:v>Tax expense</x:v>
      </x:c>
      <x:c r="B16" s="58" t="n">
        <x:f>B15*$B$9</x:f>
        <x:v>0.579375</x:v>
      </x:c>
      <x:c r="C16" s="58" t="n">
        <x:f>C15*$B$9</x:f>
        <x:v>0.59675625</x:v>
      </x:c>
      <x:c r="D16" s="58" t="n">
        <x:f>D15*$B$9</x:f>
        <x:v>0.6146589375</x:v>
      </x:c>
      <x:c r="E16" s="58" t="n">
        <x:f>E15*$B$9</x:f>
        <x:v>0.633098705625</x:v>
      </x:c>
      <x:c r="F16" s="58" t="n">
        <x:f>F15*$B$9</x:f>
        <x:v>0.65209166679375</x:v>
      </x:c>
      <x:c r="G16" s="58" t="n">
        <x:f>G15*$B$9</x:f>
        <x:v>0.6716544167975625</x:v>
      </x:c>
      <x:c r="H16" s="58" t="n">
        <x:f>H15*$B$9</x:f>
        <x:v>0.6918040493014893</x:v>
      </x:c>
      <x:c r="I16" s="58" t="n">
        <x:f>I15*$B$9</x:f>
        <x:v>0.712558170780534</x:v>
      </x:c>
      <x:c r="J16" s="58" t="n">
        <x:f>J15*$B$9</x:f>
        <x:v>0.7339349159039501</x:v>
      </x:c>
      <x:c r="K16" s="58" t="n">
        <x:f>K15*$B$9</x:f>
        <x:v>0.7559529633810687</x:v>
      </x:c>
    </x:row>
    <x:row r="17">
      <x:c r="A17" t="str">
        <x:v>After-tax royalty savings</x:v>
      </x:c>
      <x:c r="B17" s="58" t="n">
        <x:f>B15-B16</x:f>
        <x:v>1.738125</x:v>
      </x:c>
      <x:c r="C17" s="58" t="n">
        <x:f>C15-C16</x:f>
        <x:v>1.79026875</x:v>
      </x:c>
      <x:c r="D17" s="58" t="n">
        <x:f>D15-D16</x:f>
        <x:v>1.8439768125</x:v>
      </x:c>
      <x:c r="E17" s="58" t="n">
        <x:f>E15-E16</x:f>
        <x:v>1.899296116875</x:v>
      </x:c>
      <x:c r="F17" s="58" t="n">
        <x:f>F15-F16</x:f>
        <x:v>1.95627500038125</x:v>
      </x:c>
      <x:c r="G17" s="58" t="n">
        <x:f>G15-G16</x:f>
        <x:v>2.0149632503926878</x:v>
      </x:c>
      <x:c r="H17" s="58" t="n">
        <x:f>H15-H16</x:f>
        <x:v>2.075412147904468</x:v>
      </x:c>
      <x:c r="I17" s="58" t="n">
        <x:f>I15-I16</x:f>
        <x:v>2.1376745123416017</x:v>
      </x:c>
      <x:c r="J17" s="58" t="n">
        <x:f>J15-J16</x:f>
        <x:v>2.2018047477118503</x:v>
      </x:c>
      <x:c r="K17" s="58" t="n">
        <x:f>K15-K16</x:f>
        <x:v>2.2678588901432057</x:v>
      </x:c>
    </x:row>
    <x:row r="18">
      <x:c r="A18" t="str">
        <x:v>Discount factor</x:v>
      </x:c>
      <x:c r="B18" s="59" t="n">
        <x:f>1/(1+$B$10)^1</x:f>
        <x:v>0.8968609865470852</x:v>
      </x:c>
      <x:c r="C18" s="59" t="n">
        <x:f>1/(1+$B$10)^2</x:f>
        <x:v>0.804359629190211</x:v>
      </x:c>
      <x:c r="D18" s="59" t="n">
        <x:f>1/(1+$B$10)^3</x:f>
        <x:v>0.7213987705741802</x:v>
      </x:c>
      <x:c r="E18" s="59" t="n">
        <x:f>1/(1+$B$10)^4</x:f>
        <x:v>0.6469944130710137</x:v>
      </x:c>
      <x:c r="F18" s="59" t="n">
        <x:f>1/(1+$B$10)^5</x:f>
        <x:v>0.5802640475973216</x:v>
      </x:c>
      <x:c r="G18" s="59" t="n">
        <x:f>1/(1+$B$10)^6</x:f>
        <x:v>0.5204161861859388</x:v>
      </x:c>
      <x:c r="H18" s="59" t="n">
        <x:f>1/(1+$B$10)^7</x:f>
        <x:v>0.4667409741577926</x:v>
      </x:c>
      <x:c r="I18" s="59" t="n">
        <x:f>1/(1+$B$10)^8</x:f>
        <x:v>0.4186017705451055</x:v>
      </x:c>
      <x:c r="J18" s="59" t="n">
        <x:f>1/(1+$B$10)^9</x:f>
        <x:v>0.3754275969014399</x:v>
      </x:c>
      <x:c r="K18" s="59" t="n">
        <x:f>1/(1+$B$10)^10</x:f>
        <x:v>0.3367063649340268</x:v>
      </x:c>
    </x:row>
    <x:row r="19">
      <x:c r="A19" t="str">
        <x:v>Present value</x:v>
      </x:c>
      <x:c r="B19" s="58" t="n">
        <x:f>B17*B18</x:f>
        <x:v>1.5588565022421526</x:v>
      </x:c>
      <x:c r="C19" s="58" t="n">
        <x:f>C17*C18</x:f>
        <x:v>1.4400199079008227</x:v>
      </x:c>
      <x:c r="D19" s="58" t="n">
        <x:f>D17*D18</x:f>
        <x:v>1.3302426055047956</x:v>
      </x:c>
      <x:c r="E19" s="58" t="n">
        <x:f>E17*E18</x:f>
        <x:v>1.228833976385596</x:v>
      </x:c>
      <x:c r="F19" s="58" t="n">
        <x:f>F17*F18</x:f>
        <x:v>1.135156049934676</x:v>
      </x:c>
      <x:c r="G19" s="58" t="n">
        <x:f>G17*G18</x:f>
        <x:v>1.0486194900741854</x:v>
      </x:c>
      <x:c r="H19" s="58" t="n">
        <x:f>H17*H18</x:f>
        <x:v>0.968679887691848</x:v>
      </x:c>
      <x:c r="I19" s="58" t="n">
        <x:f>I17*I18</x:f>
        <x:v>0.8948343357153394</x:v>
      </x:c>
      <x:c r="J19" s="58" t="n">
        <x:f>J17*J18</x:f>
        <x:v>0.8266182652796411</x:v>
      </x:c>
      <x:c r="K19" s="58" t="n">
        <x:f>K17*K18</x:f>
        <x:v>0.7636025230834352</x:v>
      </x:c>
    </x:row>
    <x:row r="21">
      <x:c r="A21" s="56" t="str">
        <x:v>Indicated trade-name value</x:v>
      </x:c>
      <x:c r="B21" s="57" t="n">
        <x:f>SUM(B19:K19)</x:f>
        <x:v>11.195463543812492</x:v>
      </x:c>
    </x:row>
  </x:sheetData>
  <x:mergeCells>
    <x:mergeCell ref="A1:K1"/>
    <x:mergeCell ref="A2:K2"/>
    <x:mergeCell ref="A4:K4"/>
    <x:mergeCell ref="A12:K12"/>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54" hidden="0" customWidth="1"/>
    <x:col min="2" max="2" width="20" hidden="0" customWidth="1"/>
    <x:col min="3" max="3" width="5" hidden="0" customWidth="1"/>
    <x:col min="4" max="4" width="5" hidden="0" customWidth="1"/>
    <x:col min="5" max="5" width="5" hidden="0" customWidth="1"/>
    <x:col min="6" max="6" width="5" hidden="0" customWidth="1"/>
  </x:cols>
  <x:sheetData>
    <x:row r="1" ht="30" customHeight="1">
      <x:c r="A1" s="4" t="str">
        <x:v>Purchase Price Allocation Summary</x:v>
      </x:c>
      <x:c r="B1" s="4"/>
      <x:c r="C1" s="4"/>
      <x:c r="D1" s="4"/>
      <x:c r="E1" s="4"/>
      <x:c r="F1" s="4"/>
      <x:c r="G1" s="1"/>
      <x:c r="H1" s="1"/>
    </x:row>
    <x:row r="2" ht="30" customHeight="1">
      <x:c r="A2" s="7" t="str">
        <x:v>Illustrative allocation of consideration to identifiable net assets and goodwill. USD millions.</x:v>
      </x:c>
      <x:c r="B2" s="7"/>
      <x:c r="C2" s="7"/>
      <x:c r="D2" s="7"/>
      <x:c r="E2" s="7"/>
      <x:c r="F2" s="7"/>
    </x:row>
    <x:row r="4" ht="21" customHeight="1">
      <x:c r="A4" s="9" t="str">
        <x:v>CONSIDERATION TRANSFERRED</x:v>
      </x:c>
      <x:c r="B4" s="9"/>
      <x:c r="C4" s="9"/>
      <x:c r="D4" s="9"/>
      <x:c r="E4" s="9"/>
      <x:c r="F4" s="9"/>
    </x:row>
    <x:row r="5">
      <x:c r="A5" s="25" t="str">
        <x:v>Component</x:v>
      </x:c>
      <x:c r="B5" s="26" t="str">
        <x:v>Fair value</x:v>
      </x:c>
    </x:row>
    <x:row r="6">
      <x:c r="A6" t="str">
        <x:v>Cash consideration</x:v>
      </x:c>
      <x:c r="B6" s="52" t="n">
        <x:f>'Inputs'!B7</x:f>
        <x:v>125</x:v>
      </x:c>
    </x:row>
    <x:row r="7">
      <x:c r="A7" t="str">
        <x:v>Deferred consideration</x:v>
      </x:c>
      <x:c r="B7" s="52" t="n">
        <x:f>'Inputs'!B8</x:f>
        <x:v>5</x:v>
      </x:c>
    </x:row>
    <x:row r="8">
      <x:c r="A8" t="str">
        <x:v>Non-controlling interest</x:v>
      </x:c>
      <x:c r="B8" s="52" t="n">
        <x:f>'Inputs'!B9</x:f>
        <x:v>0</x:v>
      </x:c>
    </x:row>
    <x:row r="9">
      <x:c r="A9" t="str">
        <x:v>Previously held interest</x:v>
      </x:c>
      <x:c r="B9" s="52" t="n">
        <x:f>'Inputs'!B10</x:f>
        <x:v>0</x:v>
      </x:c>
    </x:row>
    <x:row r="10">
      <x:c r="A10" s="56" t="str">
        <x:v>Total deemed consideration</x:v>
      </x:c>
      <x:c r="B10" s="57" t="n">
        <x:f>SUM(B6:B9)</x:f>
        <x:v>130</x:v>
      </x:c>
    </x:row>
    <x:row r="12" ht="21" customHeight="1">
      <x:c r="A12" s="9" t="str">
        <x:v>IDENTIFIABLE NET ASSETS</x:v>
      </x:c>
      <x:c r="B12" s="9"/>
      <x:c r="C12" s="9"/>
      <x:c r="D12" s="9"/>
      <x:c r="E12" s="9"/>
      <x:c r="F12" s="9"/>
    </x:row>
    <x:row r="13">
      <x:c r="A13" s="25" t="str">
        <x:v>Component</x:v>
      </x:c>
      <x:c r="B13" s="26" t="str">
        <x:v>Fair value</x:v>
      </x:c>
    </x:row>
    <x:row r="14">
      <x:c r="A14" t="str">
        <x:v>Cash acquired</x:v>
      </x:c>
      <x:c r="B14" s="52" t="n">
        <x:f>'Inputs'!B19</x:f>
        <x:v>8</x:v>
      </x:c>
    </x:row>
    <x:row r="15">
      <x:c r="A15" t="str">
        <x:v>Accounts receivable</x:v>
      </x:c>
      <x:c r="B15" s="52" t="n">
        <x:f>'Inputs'!B20</x:f>
        <x:v>18</x:v>
      </x:c>
    </x:row>
    <x:row r="16">
      <x:c r="A16" t="str">
        <x:v>Inventory</x:v>
      </x:c>
      <x:c r="B16" s="52" t="n">
        <x:f>'Inputs'!B21</x:f>
        <x:v>24</x:v>
      </x:c>
    </x:row>
    <x:row r="17">
      <x:c r="A17" t="str">
        <x:v>Property, plant &amp; equipment</x:v>
      </x:c>
      <x:c r="B17" s="52" t="n">
        <x:f>'Inputs'!B22</x:f>
        <x:v>46</x:v>
      </x:c>
    </x:row>
    <x:row r="18">
      <x:c r="A18" t="str">
        <x:v>Other identifiable assets</x:v>
      </x:c>
      <x:c r="B18" s="52" t="n">
        <x:f>'Inputs'!B23</x:f>
        <x:v>6</x:v>
      </x:c>
    </x:row>
    <x:row r="19">
      <x:c r="A19" t="str">
        <x:v>Existing identifiable intangibles</x:v>
      </x:c>
      <x:c r="B19" s="52" t="n">
        <x:f>'Inputs'!B27</x:f>
        <x:v>2</x:v>
      </x:c>
    </x:row>
    <x:row r="20">
      <x:c r="A20" t="str">
        <x:v>Customer relationships</x:v>
      </x:c>
      <x:c r="B20" s="52" t="n">
        <x:f>'Customer Relationships'!B24</x:f>
        <x:v>50.177082742455895</x:v>
      </x:c>
    </x:row>
    <x:row r="21">
      <x:c r="A21" t="str">
        <x:v>Trade name</x:v>
      </x:c>
      <x:c r="B21" s="52" t="n">
        <x:f>'Trade Name'!B21</x:f>
        <x:v>11.195463543812492</x:v>
      </x:c>
    </x:row>
    <x:row r="22">
      <x:c r="A22" t="str">
        <x:v>Technology / software</x:v>
      </x:c>
      <x:c r="B22" s="52" t="n">
        <x:f>'Inputs'!B40</x:f>
        <x:v>6</x:v>
      </x:c>
    </x:row>
    <x:row r="23">
      <x:c r="A23" t="str">
        <x:v>Other intangible assets</x:v>
      </x:c>
      <x:c r="B23" s="52" t="n">
        <x:f>'Inputs'!B41</x:f>
        <x:v>3</x:v>
      </x:c>
    </x:row>
    <x:row r="24">
      <x:c r="A24" t="str">
        <x:v>Accounts payable</x:v>
      </x:c>
      <x:c r="B24" s="52" t="n">
        <x:f>-'Inputs'!B24</x:f>
        <x:v>-15</x:v>
      </x:c>
    </x:row>
    <x:row r="25">
      <x:c r="A25" t="str">
        <x:v>Debt assumed</x:v>
      </x:c>
      <x:c r="B25" s="52" t="n">
        <x:f>-'Inputs'!B25</x:f>
        <x:v>-20</x:v>
      </x:c>
    </x:row>
    <x:row r="26">
      <x:c r="A26" t="str">
        <x:v>Other liabilities</x:v>
      </x:c>
      <x:c r="B26" s="52" t="n">
        <x:f>-'Inputs'!B26</x:f>
        <x:v>-9</x:v>
      </x:c>
    </x:row>
    <x:row r="27">
      <x:c r="A27" t="str">
        <x:v>Deferred tax liability on stepped-up intangibles</x:v>
      </x:c>
      <x:c r="B27" s="52" t="n">
        <x:f>-(SUM(B20:B23)-'Inputs'!B27)*'Inputs'!B11</x:f>
        <x:v>-17.093136571567097</x:v>
      </x:c>
    </x:row>
    <x:row r="29">
      <x:c r="A29" s="25" t="str">
        <x:v>Output</x:v>
      </x:c>
      <x:c r="B29" s="26" t="str">
        <x:v>Value</x:v>
      </x:c>
    </x:row>
    <x:row r="30">
      <x:c r="A30" s="60" t="str">
        <x:v>Fair value of identifiable net assets</x:v>
      </x:c>
      <x:c r="B30" s="62" t="n">
        <x:f>SUM(B14:B27)</x:f>
        <x:v>113.27940971470127</x:v>
      </x:c>
    </x:row>
    <x:row r="31">
      <x:c r="A31" s="55" t="str">
        <x:v>Goodwill</x:v>
      </x:c>
      <x:c r="B31" s="63" t="n">
        <x:f>B10-B30</x:f>
        <x:v>16.720590285298726</x:v>
      </x:c>
    </x:row>
    <x:row r="32">
      <x:c r="A32" s="61" t="str">
        <x:v>Allocation check</x:v>
      </x:c>
      <x:c r="B32" s="64" t="n">
        <x:f>B10-(B30+B31)</x:f>
        <x:v>0</x:v>
      </x:c>
    </x:row>
  </x:sheetData>
  <x:mergeCells>
    <x:mergeCell ref="A1:F1"/>
    <x:mergeCell ref="A2:F2"/>
    <x:mergeCell ref="A4:F4"/>
    <x:mergeCell ref="A12:F12"/>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38" hidden="0" customWidth="1"/>
    <x:col min="2" max="2" width="16" hidden="0" customWidth="1"/>
    <x:col min="3" max="3" width="16" hidden="0" customWidth="1"/>
    <x:col min="4" max="4" width="16" hidden="0" customWidth="1"/>
    <x:col min="5" max="5" width="14" hidden="0" customWidth="1"/>
    <x:col min="6" max="6" width="14" hidden="0" customWidth="1"/>
    <x:col min="7" max="7" width="48" hidden="0" customWidth="1"/>
  </x:cols>
  <x:sheetData>
    <x:row r="1" ht="30" customHeight="1">
      <x:c r="A1" s="4" t="str">
        <x:v>PPA Model Checks</x:v>
      </x:c>
      <x:c r="B1" s="4"/>
      <x:c r="C1" s="4"/>
      <x:c r="D1" s="4"/>
      <x:c r="E1" s="4"/>
      <x:c r="F1" s="4"/>
      <x:c r="G1" s="4"/>
      <x:c r="H1" s="1"/>
    </x:row>
    <x:row r="2" ht="30" customHeight="1">
      <x:c r="A2" s="7" t="str">
        <x:v>All checks should show OK before the template is used.</x:v>
      </x:c>
      <x:c r="B2" s="7"/>
      <x:c r="C2" s="7"/>
      <x:c r="D2" s="7"/>
      <x:c r="E2" s="7"/>
      <x:c r="F2" s="7"/>
      <x:c r="G2" s="7"/>
    </x:row>
    <x:row r="4">
      <x:c r="A4" s="25" t="str">
        <x:v>Check</x:v>
      </x:c>
      <x:c r="B4" s="41" t="str">
        <x:v>Actual</x:v>
      </x:c>
      <x:c r="C4" s="41" t="str">
        <x:v>Expected</x:v>
      </x:c>
      <x:c r="D4" s="41" t="str">
        <x:v>Difference</x:v>
      </x:c>
      <x:c r="E4" s="41" t="str">
        <x:v>Tolerance</x:v>
      </x:c>
      <x:c r="F4" s="41" t="str">
        <x:v>Status</x:v>
      </x:c>
      <x:c r="G4" s="26" t="str">
        <x:v>Fix / review note</x:v>
      </x:c>
    </x:row>
    <x:row r="5">
      <x:c r="A5" s="36" t="str">
        <x:v>Purchase price allocation tie-out</x:v>
      </x:c>
      <x:c r="B5" s="65" t="n">
        <x:f>'PPA Summary'!B32</x:f>
        <x:v>0</x:v>
      </x:c>
      <x:c r="C5" s="65" t="n">
        <x:v>0</x:v>
      </x:c>
      <x:c r="D5" s="65" t="n">
        <x:f>B5-C5</x:f>
        <x:v>0</x:v>
      </x:c>
      <x:c r="E5" s="65" t="n">
        <x:v>0.001</x:v>
      </x:c>
      <x:c r="F5" s="36" t="str">
        <x:f>IF(ABS(D5)&lt;=E5,"OK","REVIEW")</x:f>
        <x:v>OK</x:v>
      </x:c>
      <x:c r="G5" s="36" t="str">
        <x:v>Review PPA Summary if not zero.</x:v>
      </x:c>
    </x:row>
    <x:row r="6">
      <x:c r="A6" s="36" t="str">
        <x:v>Consideration is positive</x:v>
      </x:c>
      <x:c r="B6" s="65" t="n">
        <x:f>'PPA Summary'!B10</x:f>
        <x:v>130</x:v>
      </x:c>
      <x:c r="C6" s="65" t="n">
        <x:v>0</x:v>
      </x:c>
      <x:c r="D6" s="65" t="n">
        <x:f>B6-C6</x:f>
        <x:v>130</x:v>
      </x:c>
      <x:c r="E6" s="65" t="n">
        <x:v>0</x:v>
      </x:c>
      <x:c r="F6" s="36" t="str">
        <x:f>IF(B6&gt;0,"OK","REVIEW")</x:f>
        <x:v>OK</x:v>
      </x:c>
      <x:c r="G6" s="36" t="str">
        <x:v>Enter positive transaction consideration.</x:v>
      </x:c>
    </x:row>
    <x:row r="7">
      <x:c r="A7" s="36" t="str">
        <x:v>Intangible values are non-negative</x:v>
      </x:c>
      <x:c r="B7" s="65" t="n">
        <x:f>MIN('PPA Summary'!B20:B23)</x:f>
        <x:v>3</x:v>
      </x:c>
      <x:c r="C7" s="65" t="n">
        <x:v>0</x:v>
      </x:c>
      <x:c r="D7" s="65" t="n">
        <x:f>B7-C7</x:f>
        <x:v>3</x:v>
      </x:c>
      <x:c r="E7" s="65" t="n">
        <x:v>0</x:v>
      </x:c>
      <x:c r="F7" s="36" t="str">
        <x:f>IF(B7&gt;=0,"OK","REVIEW")</x:f>
        <x:v>OK</x:v>
      </x:c>
      <x:c r="G7" s="36" t="str">
        <x:v>Review intangible-asset assumptions.</x:v>
      </x:c>
    </x:row>
    <x:row r="8">
      <x:c r="A8" s="36" t="str">
        <x:v>Goodwill is formula-driven</x:v>
      </x:c>
      <x:c r="B8" s="65" t="n">
        <x:f>'PPA Summary'!B31</x:f>
        <x:v>16.720590285298726</x:v>
      </x:c>
      <x:c r="C8" s="65" t="n">
        <x:f>'PPA Summary'!B10-'PPA Summary'!B30</x:f>
        <x:v>16.720590285298726</x:v>
      </x:c>
      <x:c r="D8" s="65" t="n">
        <x:f>B8-C8</x:f>
        <x:v>0</x:v>
      </x:c>
      <x:c r="E8" s="65" t="n">
        <x:v>0.001</x:v>
      </x:c>
      <x:c r="F8" s="36" t="str">
        <x:f>IF(ABS(D8)&lt;=E8,"OK","REVIEW")</x:f>
        <x:v>OK</x:v>
      </x:c>
      <x:c r="G8" s="36" t="str">
        <x:v>Goodwill must equal consideration less net assets.</x:v>
      </x:c>
    </x:row>
    <x:row r="9">
      <x:c r="A9" s="66" t="str">
        <x:v>Overall model status</x:v>
      </x:c>
      <x:c r="B9" s="66"/>
      <x:c r="C9" s="66"/>
      <x:c r="D9" s="66"/>
      <x:c r="E9" s="66"/>
      <x:c r="F9" s="66" t="str">
        <x:f>IF(COUNTIF(F5:F8,"REVIEW")=0,"OK","REVIEW")</x:f>
        <x:v>OK</x:v>
      </x:c>
      <x:c r="G9" s="66"/>
    </x:row>
  </x:sheetData>
  <x:mergeCells>
    <x:mergeCell ref="A1:G1"/>
    <x:mergeCell ref="A2:G2"/>
  </x:mergeCells>
  <x:conditionalFormatting sqref="F5:F9">
    <x:cfRule type="containsText" dxfId="0" priority="1" operator="containsText" text="OK"/>
    <x:cfRule type="containsText" dxfId="1" priority="2" operator="containsText" text="REVIEW"/>
  </x:conditionalFormatting>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4" hidden="0" customWidth="1"/>
    <x:col min="2" max="2" width="34" hidden="0" customWidth="1"/>
    <x:col min="3" max="3" width="68" hidden="0" customWidth="1"/>
    <x:col min="4" max="4" width="62" hidden="0" customWidth="1"/>
    <x:col min="5" max="5" width="4" hidden="0" customWidth="1"/>
    <x:col min="6" max="6" width="4" hidden="0" customWidth="1"/>
  </x:cols>
  <x:sheetData>
    <x:row r="1" ht="30" customHeight="1">
      <x:c r="A1" s="4" t="str">
        <x:v>Sources, Conventions &amp; Limitations</x:v>
      </x:c>
      <x:c r="B1" s="4"/>
      <x:c r="C1" s="4"/>
      <x:c r="D1" s="4"/>
      <x:c r="E1" s="4"/>
      <x:c r="F1" s="4"/>
      <x:c r="G1" s="1"/>
      <x:c r="H1" s="1"/>
    </x:row>
    <x:row r="2" ht="30" customHeight="1">
      <x:c r="A2" s="7" t="str">
        <x:v>Reference links are provided for orientation; users must apply the relevant accounting framework and current guidance.</x:v>
      </x:c>
      <x:c r="B2" s="7"/>
      <x:c r="C2" s="7"/>
      <x:c r="D2" s="7"/>
      <x:c r="E2" s="7"/>
      <x:c r="F2" s="7"/>
    </x:row>
    <x:row r="4">
      <x:c r="A4" s="25" t="str">
        <x:v>Topic</x:v>
      </x:c>
      <x:c r="B4" s="41" t="str">
        <x:v>Reference</x:v>
      </x:c>
      <x:c r="C4" s="41" t="str">
        <x:v>URL</x:v>
      </x:c>
      <x:c r="D4" s="26" t="str">
        <x:v>Template note</x:v>
      </x:c>
    </x:row>
    <x:row r="5">
      <x:c r="A5" s="36" t="str">
        <x:v>Business combinations</x:v>
      </x:c>
      <x:c r="B5" s="36" t="str">
        <x:v>IFRS 3 Business Combinations</x:v>
      </x:c>
      <x:c r="C5" s="36" t="str">
        <x:v>https://www.ifrs.org/issued-standards/list-of-standards/ifrs-3-business-combinations/</x:v>
      </x:c>
      <x:c r="D5" s="36" t="str">
        <x:v>Recognize and measure identifiable assets and liabilities; derive goodwill.</x:v>
      </x:c>
    </x:row>
    <x:row r="6">
      <x:c r="A6" s="36" t="str">
        <x:v>Fair value</x:v>
      </x:c>
      <x:c r="B6" s="36" t="str">
        <x:v>IFRS 13 Fair Value Measurement</x:v>
      </x:c>
      <x:c r="C6" s="36" t="str">
        <x:v>https://www.ifrs.org/issued-standards/list-of-standards/ifrs-13-fair-value-measurement/</x:v>
      </x:c>
      <x:c r="D6" s="36" t="str">
        <x:v>Use market-participant assumptions and appropriate valuation techniques.</x:v>
      </x:c>
    </x:row>
    <x:row r="7">
      <x:c r="A7" s="36" t="str">
        <x:v>Impairment</x:v>
      </x:c>
      <x:c r="B7" s="36" t="str">
        <x:v>IAS 36 Impairment of Assets</x:v>
      </x:c>
      <x:c r="C7" s="36" t="str">
        <x:v>https://www.ifrs.org/issued-standards/list-of-standards/ias-36-impairment-of-assets/</x:v>
      </x:c>
      <x:c r="D7" s="36" t="str">
        <x:v>Post-acquisition goodwill and asset impairment considerations.</x:v>
      </x:c>
    </x:row>
    <x:row r="8">
      <x:c r="A8" s="36" t="str">
        <x:v>Currency</x:v>
      </x:c>
      <x:c r="B8" s="36" t="str">
        <x:v>USD millions</x:v>
      </x:c>
      <x:c r="C8" s="36" t="str"/>
      <x:c r="D8" s="36" t="str">
        <x:v>All illustrative amounts are USD millions unless stated otherwise.</x:v>
      </x:c>
    </x:row>
    <x:row r="9">
      <x:c r="A9" s="36" t="str">
        <x:v>Privacy</x:v>
      </x:c>
      <x:c r="B9" s="36" t="str">
        <x:v>Anonymized public demonstration</x:v>
      </x:c>
      <x:c r="C9" s="36" t="str"/>
      <x:c r="D9" s="36" t="str">
        <x:v>No client names, addresses or exact transaction terms are included.</x:v>
      </x:c>
    </x:row>
  </x:sheetData>
  <x:mergeCells>
    <x:mergeCell ref="A1:F1"/>
    <x:mergeCell ref="A2:F2"/>
  </x:mergeCells>
  <x:pageMargins left="0.7" right="0.7" top="0.75" bottom="0.75" header="0.3" footer="0.3"/>
</x:worksheet>
</file>